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182" activeTab="0"/>
  </bookViews>
  <sheets>
    <sheet name="Hoja1" sheetId="1" r:id="rId1"/>
    <sheet name="Hoja2" sheetId="2" r:id="rId2"/>
    <sheet name="Hoja3" sheetId="3" r:id="rId3"/>
  </sheets>
  <definedNames>
    <definedName name="_xlfn.IFERROR" hidden="1">#NAME?</definedName>
    <definedName name="_xlfn_IFERROR">#N/A</definedName>
    <definedName name="_xlnm.Print_Area" localSheetId="0">'Hoja1'!$A$1:$AU$63</definedName>
    <definedName name="_xlnm.Print_Titles" localSheetId="0">'Hoja1'!$8:$9</definedName>
  </definedNames>
  <calcPr fullCalcOnLoad="1"/>
</workbook>
</file>

<file path=xl/sharedStrings.xml><?xml version="1.0" encoding="utf-8"?>
<sst xmlns="http://schemas.openxmlformats.org/spreadsheetml/2006/main" count="853" uniqueCount="469">
  <si>
    <t>SECRETARÍA DISTRITAL DE GOBIERNO</t>
  </si>
  <si>
    <t>FORMATO DE FORMULACIÓN Y SEGUIMIENTO DE PLANES DE GESTIÓN</t>
  </si>
  <si>
    <t>VIGENCIA 2016</t>
  </si>
  <si>
    <t>MISIÓN:</t>
  </si>
  <si>
    <t xml:space="preserve">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
</t>
  </si>
  <si>
    <t>DEPENDENCIA</t>
  </si>
  <si>
    <t>Alcaldía Local de</t>
  </si>
  <si>
    <t>FECHA DE FORMULACION DD/MM/AA</t>
  </si>
  <si>
    <t>RESPONSABLE DEPENDENCIA</t>
  </si>
  <si>
    <t xml:space="preserve">Alcalde Local de </t>
  </si>
  <si>
    <t>OBJETIVO ESTRATÉGICO</t>
  </si>
  <si>
    <t>OBJETIVO DE CALIDAD</t>
  </si>
  <si>
    <t>PROCESO</t>
  </si>
  <si>
    <t>Identificación Meta Especifica</t>
  </si>
  <si>
    <t>META PROCESO</t>
  </si>
  <si>
    <t>POND META</t>
  </si>
  <si>
    <t>ESTRUCTURA DEL INDICADOR</t>
  </si>
  <si>
    <t>Tipo de Anualización</t>
  </si>
  <si>
    <t>CUANTIFICACIÓN DE LA META</t>
  </si>
  <si>
    <t>INDICADOR</t>
  </si>
  <si>
    <t>I</t>
  </si>
  <si>
    <t>II</t>
  </si>
  <si>
    <t>III</t>
  </si>
  <si>
    <t>IV</t>
  </si>
  <si>
    <t>ANUAL</t>
  </si>
  <si>
    <t>Avance Anual Plan de Gestión</t>
  </si>
  <si>
    <t>NOMBRE</t>
  </si>
  <si>
    <t>DEFINICIÓN</t>
  </si>
  <si>
    <t>FÓRMULA</t>
  </si>
  <si>
    <t>TIPO DE INDICADOR</t>
  </si>
  <si>
    <t>FUENTE DE DATOS DE INDICADOR</t>
  </si>
  <si>
    <t>OBSERVACIONES</t>
  </si>
  <si>
    <t>Prog</t>
  </si>
  <si>
    <t>Eject</t>
  </si>
  <si>
    <t>% Eject</t>
  </si>
  <si>
    <t>NUMERADOR ( Nombre de la Variable)</t>
  </si>
  <si>
    <t>DENOMINADOR ( Nombre de la variable)</t>
  </si>
  <si>
    <t>TRIMESTRE I</t>
  </si>
  <si>
    <t>TRIMESTRE II</t>
  </si>
  <si>
    <t>TRIMESTRE III</t>
  </si>
  <si>
    <t>TRIMESTRE IV</t>
  </si>
  <si>
    <t>TIPO DE PROCESOS: ESTRATÉGICOS</t>
  </si>
  <si>
    <t>Programado</t>
  </si>
  <si>
    <t>Ejecutado</t>
  </si>
  <si>
    <t>Análisis de avance</t>
  </si>
  <si>
    <t>Medio de verificación.</t>
  </si>
  <si>
    <t>Mejorar y fortalecer la capacidad institucional en el marco de la modernización de la gestión administrativa que permita el cumplimiento de su que hacer misional</t>
  </si>
  <si>
    <t>GESTIÓN DE COMUNICACIONES</t>
  </si>
  <si>
    <t>Cantidad</t>
  </si>
  <si>
    <t>Suma</t>
  </si>
  <si>
    <t>Campañas comunicativas realizadas</t>
  </si>
  <si>
    <t>N° de campañas realizadas</t>
  </si>
  <si>
    <t>N° de campañas programadas</t>
  </si>
  <si>
    <t>Eficacia</t>
  </si>
  <si>
    <t xml:space="preserve">Cantidad </t>
  </si>
  <si>
    <t>Plan de comunicación formulado para la generación, acceso y democratización de la información</t>
  </si>
  <si>
    <t xml:space="preserve">El indicador mide la formulación del plan de comunicaciones en relación a la fecha programada para su formulación. </t>
  </si>
  <si>
    <t>N° de planes de comunicación formulados</t>
  </si>
  <si>
    <t>N° planes de comunicación Programados</t>
  </si>
  <si>
    <t>Estrategias de comunicación internas y externas formuladas</t>
  </si>
  <si>
    <t xml:space="preserve">El indicador mide la cantidad de estrategias de comunicación formuladas en relación a una cantidad determinada de estrategias programadas de tal manera que se cumplan con los procedimientos establecidos en el SIG. </t>
  </si>
  <si>
    <t>N° de estrategias  comunicativas Formuladas</t>
  </si>
  <si>
    <t>N° de estrategias comunicativas programadas</t>
  </si>
  <si>
    <t>TIPO DE PROCESOS DE APOYO</t>
  </si>
  <si>
    <t>GESTIÓN Y ADQUISICIÓN DE RECURSOS (LOCAL)</t>
  </si>
  <si>
    <t>Porcentaje</t>
  </si>
  <si>
    <t>Constante</t>
  </si>
  <si>
    <t>Modificaciones al Plan Anual de Adquisiciones, registradas en el SECOP y página web de la Alcaldía antes de iniciar el proceso contractual.</t>
  </si>
  <si>
    <t>El indicador mide el porcentaje de modificaciones al plan de adquisiciones que se  registran en el SECOP y página Web de la alcaldía antes del inicio del proceso contractual.
Decreto 1510 de 2013. Artículo 7°. Actualización del Plan Anual de Adquisiciones. La Entidad Estatal debe actualizar el Plan Anual de Adquisiciones por lo menos una vez durante su vigencia, en la forma y la oportunidad que para el efecto disponga Colombia Compra Eficiente. 
La Entidad Estatal debe actualizar el Plan Anual de Adquisiciones cuando: (i) haya ajustes en los cronogramas de adquisición, valores, modalidad de selección, origen de los recursos; (ii) para incluir nuevas obras, bienes y/o servicios; (iii) excluir obras, bienes y/o servicios; o (iv) modificar el presupuesto anual de adquisiciones
Manual de Contratación Local 2L-GAR-M1
Plan Anticorrupción y de Atención a la Ciudadanía</t>
  </si>
  <si>
    <t>N° de modificaciones al plan de adquisiciones registradas en el SECOP y página web de la Alcaldía antes de iniciar el proceso contractual</t>
  </si>
  <si>
    <t>N° de modificaciones aprobadas en comité de contratación</t>
  </si>
  <si>
    <t xml:space="preserve">Documento modificado en los aplicativos vigentes
</t>
  </si>
  <si>
    <t>Creciente</t>
  </si>
  <si>
    <t>Presupuesto de inversión comprometido</t>
  </si>
  <si>
    <t>El indicador mide el porcentaje del presupuesto de inversión, asignado a la vigencia, que se ha  comprometido de manera acumulada 
El presupuesto que se tiene en cuenta es el de inversión ( Código 3-3-1 Directa)</t>
  </si>
  <si>
    <t>Valor del presupuesto  de inversión comprometido</t>
  </si>
  <si>
    <t>Valor del presupuesto  inversión asignado a la vigencia</t>
  </si>
  <si>
    <t>Presupuesto de inversión girado</t>
  </si>
  <si>
    <t>El indicador mide el porcentaje del presupuesto de inversión, asignado a la vigencia, que se ha logrado girar  de manera acumulada 
El presupuesto que se tiene en cuenta es el de  inversión ( Código 3-3-1 Directa)</t>
  </si>
  <si>
    <t>Valor del presupuesto de inversión girado</t>
  </si>
  <si>
    <t>Valor del presupuesto de inversión asignado a la vigencia</t>
  </si>
  <si>
    <t>PREDIS
Inversión( Código 3-3-1 Directa)</t>
  </si>
  <si>
    <t>Obligaciones por pagar constituidas con recursos de la vigencia 2015 y años anteriores giradas 
(Inversión y funcionamiento)</t>
  </si>
  <si>
    <t>El indicador mide el porcentaje de giros de las obligaciones por pagar de las obligaciones constituidas  con recursos de la vigencia 2015 y años anteriores en inversión y funcionamiento 
Para obligaciones por pagar en funcionamiento se tendrá en cuenta el rubro (Código 3-1-8 Obligaciones por pagar) y para inversión el rubro (3-3-6 Obligaciones por pagar)</t>
  </si>
  <si>
    <t>Valor del giro las obligaciones por pagar en inversión y funcionamiento</t>
  </si>
  <si>
    <t>Valor de las obligaciones por pagar en inversión y funcionamiento.</t>
  </si>
  <si>
    <t>PREDIS
Funcionamiento (Código 3-1-8 Obligaciones por pagar)
Inversión
(3-3-6 Obligaciones por pagar)</t>
  </si>
  <si>
    <t xml:space="preserve">
Programación Anual de Caja (PAC) cumplido mensualmente</t>
  </si>
  <si>
    <t>El indicador mide el cumplimiento mensual de la programación del PAC</t>
  </si>
  <si>
    <t>Valor girado</t>
  </si>
  <si>
    <t xml:space="preserve">Valor programado
</t>
  </si>
  <si>
    <t>Bienes y elementos adquiridos por los proyectos de inversión ingresados en el aplicativo SAI Y SAE.</t>
  </si>
  <si>
    <t xml:space="preserve">El indicador mide el porcentaje de bienes y elementos para los proyectos de inversión que son ingresados al almacén a través del  aplicativo SAI y SAE </t>
  </si>
  <si>
    <t>N° de bienes y elementos ingresados en el aplicativo SAI Y SAE</t>
  </si>
  <si>
    <t>N° de bienes y elementos adquiridos para los proyectos de inversión</t>
  </si>
  <si>
    <t>SAI y SAE</t>
  </si>
  <si>
    <t xml:space="preserve"> la trazabilidad se evidencia a través de aplicativo Orfeo. en la medición no se incluyen los bienes perecederos tales como alimentos, los cuales no entran directamente a almacén </t>
  </si>
  <si>
    <t>Entrega de Bienes y elementos legalizados en un termino no superior a xxx días</t>
  </si>
  <si>
    <t>El indicador mide el porcentaje de bienes y elementos legalizados para los proyectos de inversión que fueron ingresados al almacén a través del aplicativo SAI y SAE</t>
  </si>
  <si>
    <t xml:space="preserve"> N° de bienes y elementos legalizados en el lapso de tiempo establecido en la meta </t>
  </si>
  <si>
    <t>N°  de bienes y elementos ingresados en el aplicativo SAI Y SAE</t>
  </si>
  <si>
    <t xml:space="preserve"> La trazabilidad se evidencia a través de aplicativo Orfeo.
El tiempo máximo se toma de el mayor valor (de un conjunto de tiempos) de las salidas del almacén
</t>
  </si>
  <si>
    <t>TIPO DE PROCESOS MISIONALES</t>
  </si>
  <si>
    <t>El indicador mide el porcentaje de  Expedientes en físico (activos) registrados en el aplicativo SI ACTÚA del 2015 y años anteriores en establecimientos de comercio
Estos expedientes son los que en la actualidad no se encuentren registrados y hacen parte del inventario en físico
Para la fuente de datos del indicador, se utilizará el documento de apoyo denominad:  Formato Inventario expedientes plan de gestión</t>
  </si>
  <si>
    <t xml:space="preserve">N° de expedientes en establecimientos de comercio registrados en el aplicativo SI ACTUA </t>
  </si>
  <si>
    <t>N° de expedientes inventariados físicamente en Establecimientos de Comercio</t>
  </si>
  <si>
    <t>Formato Inventario expedientes plan de gestión</t>
  </si>
  <si>
    <t xml:space="preserve">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
</t>
  </si>
  <si>
    <t>El indicador mide el porcentaje de  Expedientes en físico (activos) registrados en el aplicativo SI ACTÚA del 2015 y años anteriores en espacio público
Estos expedientes son los que en la actualidad no se encuentren registrados y hacen parte del inventario en físico
Para la fuente de datos del indicador, se utilizará el documento de apoyo denominad:  Formato Inventario expedientes plan de gestión</t>
  </si>
  <si>
    <t>N° de expedientes inventariados físicamente en Espacio Público</t>
  </si>
  <si>
    <t>El indicador mide el porcentaje de  Expedientes en físico (activos) registrados en el aplicativo SI ACTÚA del 2014 y años anteriores en Obras
Estos expedientes son los que en la actualidad no se encuentren registrados y hacen parte del inventario en físico
Para la fuente de datos del indicador, se utilizará el documento de apoyo denominad:  Formato Inventario expedientes plan de gestión</t>
  </si>
  <si>
    <t xml:space="preserve">N° de expedientes en Obras registrados en el aplicativo SI ACTUA </t>
  </si>
  <si>
    <t>N° de expedientes inventariados físicamente en Obras</t>
  </si>
  <si>
    <t>Actos administrativos proferidos pertinentes al control en establecimientos de comercio y espacio público</t>
  </si>
  <si>
    <t>N° de Actos administrativos proferidos</t>
  </si>
  <si>
    <t>N° de Actos administrativos programados</t>
  </si>
  <si>
    <t xml:space="preserve">Los actos administrativos  se refieren a :
formulación de cargos
sanción
archivo
resuelve el recurso de reposición
perdida de fuerza ejecutoria
Revocatoria
la cuales se asumen firmadas por el alcalde local.
</t>
  </si>
  <si>
    <t xml:space="preserve"> Actuaciones administrativas  en materia de establecimientos de comercio y espacio publico del 2015 y años anteriores falladas con la primera decisión de fondo </t>
  </si>
  <si>
    <t>El indicador mide el porcentaje de expedientes que se fallan con la primera decisión de fondo en relación con el total de expedientes pendientes de fallo 
Las actuaciones administrativas hacen referencia a Establecimientos de comercio y espacio público</t>
  </si>
  <si>
    <t>N°  actuaciones administrativas en espacio público y establecimientos de comercio falladas con la primera decisión de fondo</t>
  </si>
  <si>
    <t xml:space="preserve">N° .de expedientes en establecimientos de comercio y espacio público  inventariados físicamente
</t>
  </si>
  <si>
    <t xml:space="preserve">La primera decisión de fondo se refiere a: Resolución de sanción o resolución de archivo.
El objetivo consiste en la descongestión de las actuaciones administrativas
Se cuenta con 302 expedientes de E.C y 239 de E.P para un total de 595
20% equivale a 119 expedientes que se reportaran I. 30 II. 30 III. 30 y VI. 29 </t>
  </si>
  <si>
    <t>Actos administrativos proferidos pertinentes al régimen de obras</t>
  </si>
  <si>
    <t xml:space="preserve">"El indicador mide la cantidad de actos administrativos proferidos en relación con su programación
- Auto de formulación de cargos
- Auto de pruebas
- Resolución de sanción
- resolución de archivo
- resolución que resuelve el recurso de reposición
- resolución de perdida de fuerza ejecutoria
- resoluciòn de revocatoria directa
Este indicador obtiene datos del indicador de la metas 8 y 9
</t>
  </si>
  <si>
    <t>Los actos administrativos se refieren a:
Auto de formulación de cargos
Auto de pruebas
Resolución de sanción
resolución de archivo
resolución que resuelve el recurso de reposición
resolución de perdida de fuerza ejecutoria
resoluciòn de revocatoria directa
la cuales se asumen firmadas por el alcalde local.</t>
  </si>
  <si>
    <t>Actuaciones administrativas en materia de obras y urbanismo aperturadas entre el 2012 y años anteriores falladas con resolución</t>
  </si>
  <si>
    <t xml:space="preserve">El indicador mide el porcentaje de expedientes que se  fallan con una única resolución (Una sola medición por expediente)  en relación con el total de expedientes pendientes de fallo
  Las actuaciones son aquellas aperturadas en el 2012 y años anteriores
</t>
  </si>
  <si>
    <t>N°  actuaciones administrativas en obras y urbanismo falladas con resolución del 2012 y años anteriores.</t>
  </si>
  <si>
    <t>N° de expedientes en obras y urbanismo inventariados físicamente del 2012 y anteriores.</t>
  </si>
  <si>
    <t>Fallo con resolución se refiere a:
Archivo
Liquidación de Multas
Resolución de pago total
Resolución de acuerdo de pago
Revocatoria
Perdida de fuerza ejecutoria
Procedencia de recursos
Se asume como valida una vez firmada por el alcalde local 
Son 331 expedientes pendietes de fallo cuyo 30% equivalen a 99 expedientes</t>
  </si>
  <si>
    <t xml:space="preserve">Actuaciones administrativas en materia de obras y urbanismo del  2013 al 2015 falladas con la primera decisión de fondo  </t>
  </si>
  <si>
    <t>El indicador mide el porcentaje de expedientes que se  fallan con la primera decisión de fondo en relación con el total de expedientes pendientes de fallo
  Las actuaciones son aquellas aperturadas entre el 2013 al 2015
Las actuaciones administrativas hacen referencia a obras</t>
  </si>
  <si>
    <t>N°  actuaciones administrativas en obras y urbanismo falladas con la primera decisión de fondo del 2013 al 2015</t>
  </si>
  <si>
    <t>N° de expedientes en obras y urbanismo inventariados físicamente del  2013 al 2015</t>
  </si>
  <si>
    <t>Primer decisión se refiere a resolución:
Sanción
Archivo
Se asume como valida una vez firmada por el alcalde local
Hay un total de 100 cuyo 30% equivale a 30 expedientes</t>
  </si>
  <si>
    <t xml:space="preserve">Actividades de prevención realizadas en materia de control en establecimientos de comercio y espacio público  </t>
  </si>
  <si>
    <t>El indicador mide la cantidad de actividades de prevención en establecimientos de comercio y espacio público  y cuya finalidad consiste en disminuir la formalización de actuaciones administrativas ya sea mediante talleres en etapa preliminar o en actividades y/o talleres en campo. Lo anterior en relación a la cantidad de actividades programadas.</t>
  </si>
  <si>
    <t xml:space="preserve">N°   Actividades de prevención realizadas
</t>
  </si>
  <si>
    <t>N°  Actividades de prevención programadas</t>
  </si>
  <si>
    <t xml:space="preserve">Actividad de prevención se refiere a: 
Talleres en etapa preliminar
Talleres dirigidos a la comunidad en zonas  definidas.
Difusión en Medios de comunicación comunitarios y/o espacios comunitarios
Cada alcaldía definiría la estrategia y en caso de elegir la segunda opción debe determinar que zona es la que va a intervenir.
El resultado va dirigido a disminuir las sanciones por infracciones al funcionamiento de establecimientos de comercio y espacio público
Se dará prioridad a actividades de prevención sobre el tema de operativos </t>
  </si>
  <si>
    <t>Actividades de prevención realizadas en materia de obras</t>
  </si>
  <si>
    <t>El indicador mide la cantidad de actividades de prevención en materia de obras  y cuya finalidad consiste en disminuir la formalización de actuaciones administrativas ya sea mediante talleres en etapa preliminar o en actividades y/o talleres en campo. Lo anterior en relación a la cantidad de actividades programadas.</t>
  </si>
  <si>
    <t>Actividad de prevención se refiere a: 
Talleres en etapa preliminar
Talleres dirigidos a la comunidad en zonas  definidas.
Difusión en Medios de comunicación comunitarios y/o espacios comunitarios
Cada alcaldía definiría la estrategia y en caso de elegir la segunda opción debe determinar que zona es la que va a intervenir.
El resultado va dirigido a disminuir las sanciones por infracciones al régimen de obras.</t>
  </si>
  <si>
    <t>Operativos de control de infracciones, en establecimientos de comercio realizados</t>
  </si>
  <si>
    <t>El indicador mide el numero de operativos de control de infracciones establecimientos de comercio  realizados en relación con una cantidad de operativos programados</t>
  </si>
  <si>
    <t>N. de operativos de control en establecimientos de comercio realizados</t>
  </si>
  <si>
    <t>N. de operativos de control programados</t>
  </si>
  <si>
    <t>Los operativos que se realicen deben generar algún resultado o impacto, de igual manera se espera la participación de todas las entidades involucradas
La cantidad mínima de operativos a programar durante la vigencia es de 10</t>
  </si>
  <si>
    <t>Operativos de control de infracciones, en obras y urbanismo realizados</t>
  </si>
  <si>
    <t>El indicador mide el numero de operativos de control de infracciones al régimen de obras  realizados en relación con una cantidad de operativos programados</t>
  </si>
  <si>
    <t>N. de operativos de control de obras y urbanismo realizados</t>
  </si>
  <si>
    <t xml:space="preserve">Los operativos que se realicen deben generar algún resultado o impacto </t>
  </si>
  <si>
    <t>Operativos de control de infracciones, en espacio público realizados</t>
  </si>
  <si>
    <t>El indicador mide el numero de operativos de control de infracciones en espacio público realizados en relación con una cantidad de operativos programados</t>
  </si>
  <si>
    <t>N°  de operativos de control de espacio público realizados</t>
  </si>
  <si>
    <t>N°  de operativos de control de espacio público programados</t>
  </si>
  <si>
    <t>Los operativos que se realicen deben generar algún resultado o impacto, de igual manera se espera la participación de todas las entidades involucradas
La cantidad mínima de operativos a programar durante la vigencia es de 4</t>
  </si>
  <si>
    <t>Peticiones y quejas que no van a reparto como acción policiva por actividades de prevención o por orientación directa.</t>
  </si>
  <si>
    <t xml:space="preserve">El indicador mide el porcentaje de peticiones y quejas que no van a reparto como acciones policivas, lo anterior se logra  mediante actividades de prevención o por orientación directa recibidas mediante los siguientes canales:
(PQRS, Orfeo, Si actúa,  recibidas de manera directa de manera escrita o verbal) 
(como fuentes secundarias de datos para el calculo del indicador se podrán utilizar  documento de apoyo tales como: planillas de atención al usuario, reportes del SIDICCO, libros y  actas)
El remanente de la presente meta pasa a ser el denominador de la meta asociada a querellas y contravenciones repartidas a las inspecciones de policía para el 2016
</t>
  </si>
  <si>
    <t>N° de Peticiones  y quejas (PQRS, Orfeo  y SI ACTÙA recibidas de manera directa de manera escrita o verbal) que no van a reparto como acción policiva</t>
  </si>
  <si>
    <t>N° de Ciudadanos atendidos con registro en ORFEO Y/O SI- ACTUÁ Y/O SDQS</t>
  </si>
  <si>
    <t>Efectividad</t>
  </si>
  <si>
    <t>SDQS, Orfeo Y SI-ACTÚA</t>
  </si>
  <si>
    <t xml:space="preserve">El resultado o efecto  esperado de la meta consiste en evitar que se incremente el numero de acciones policivas que entran a reparto producto de la orientación directa o mediante actividades de prevención. </t>
  </si>
  <si>
    <t>Decisiones emitidas que pongan fin a las acciones policivas radicadas del 2015 y años anteriores</t>
  </si>
  <si>
    <t>El indicador mide el porcentaje de procesos policivos finalizados mediante prescripción, desistimiento, conciliación, caducidad o fallo, en relación con el inventario de querellas y contravenciones activas del 2015 y años anteriores que están pendientes de una decisión final.</t>
  </si>
  <si>
    <t>N° de decisiones emitidas que pongan fin a las acciones policivas radicadas en el 2015 y años anteriores</t>
  </si>
  <si>
    <t>N° de querellas y contravenciones  activas al 31 de diciembre del 2015</t>
  </si>
  <si>
    <t>Decisión se refiere a prescripción, desistimiento, conciliación, caducidad, fallo.</t>
  </si>
  <si>
    <t xml:space="preserve"> Decisiones emitidas que pongan fin a los proceso radicados en la vigencia 2016</t>
  </si>
  <si>
    <t>El indicador mide el porcentaje de procesos policivos finalizados mediante prescripción, desistimiento, conciliación, caducidad o fallo, en relación con las querellas y contravenciones activas y radicadas en 2016
(El denominador del indicador corresponde a procesos policivos que ingresan por reparto)</t>
  </si>
  <si>
    <t>N°  de decisiones emitidas que pongan fin a las acciones policivas radicadas en el 2016</t>
  </si>
  <si>
    <t>N°  de procesos policivos radicados y activos en la vigencia 2016</t>
  </si>
  <si>
    <t>Orfeo o SI-ACTÚA</t>
  </si>
  <si>
    <t>El indicador mide el promedio de días en el cual se están llevando a cabo las audiencias de conciliación efectivamente realizadas
Los días para la medición del indicador se asumen como días hábiles</t>
  </si>
  <si>
    <t>N° de Audiencias de conciliación realizadas.</t>
  </si>
  <si>
    <t>Eficiencia</t>
  </si>
  <si>
    <t>La meta hace mención a las audiencias efectivamente realizadas.
La programación debe realizarse con base en el promedio histórico.</t>
  </si>
  <si>
    <t>Procesos generados por retención de bienes por la ocupación del espacio público evacuados</t>
  </si>
  <si>
    <t>El indicador mide el porcentaje de procesos evacuados que se reciban durante el trimestre y que son  generados por por retención de bienes por la ocupación indebida del espacio público 
Para evacuar se acude a:
Devolución 
Destrucción
Donación</t>
  </si>
  <si>
    <t xml:space="preserve">N. de procesos evacuados </t>
  </si>
  <si>
    <t xml:space="preserve">N. de procesos recibidos durante el trimestre
</t>
  </si>
  <si>
    <t xml:space="preserve">Garantizar las condiciones de convivencia pacífica, seguridad humana, el ejercicio de derechos y libertades para contribuir al mejoramiento de la calidad de vida en Bogotá
Promover el acceso al sistema de justicia, mediante mecanismos efectivos, incluyentes y diferenciales que conlleven a la garantía de los derechos humanos individuales y colectivos. </t>
  </si>
  <si>
    <t>Establecer el índice de satisfacción de nuestros usuarios y beneficiarios de los procesos, con el fin de contribuir a mejorar la calidad de vida de las personas del Distrito Capital</t>
  </si>
  <si>
    <t>GESTIÓN PARA LA CONVIVENCIA Y SEGURIDAD INTEGRAL</t>
  </si>
  <si>
    <t>Personas Motivadas en  herramientas para el manejo adecuado de conflictos</t>
  </si>
  <si>
    <t>El indicador mide la cantidad de personas motivadas en herramientas que les permitan manejar adecuadamente los conflictos, lo anterior en relación con la programación de una cantidad de personas determinada trimestralmente</t>
  </si>
  <si>
    <t>Número de  personas motivadas</t>
  </si>
  <si>
    <t>Número de personas programadas</t>
  </si>
  <si>
    <t xml:space="preserve">Acompañamientos realizados a procesos sociales de los AVCC </t>
  </si>
  <si>
    <t>El indicador mide la cantidad de Acompañamientos realizados a procesos sociales de los AVCC (Reuniones y visitas a PA) con el fin de mejorar el servicio, lo anterior en relación con la programación de una cantidad determinada de acompañamientos.</t>
  </si>
  <si>
    <t>N°  de acompañamientos realizados a procesos sociales de los AVCC</t>
  </si>
  <si>
    <t>N° de acompañamientos programados a procesos sociales de los AVCC</t>
  </si>
  <si>
    <t xml:space="preserve">Nivel alcanzado de satisfacción del servicio de todo el proceso de mediación institucional </t>
  </si>
  <si>
    <t>El indicador mide el nivel de satisfacción del servicio sobre una base numérica de tres preguntas que se evalúan de 1 a 5.
La puntuación obtenida es la suma de todos los puntos obtenidos en los formatos y esto se divide sobre la puntuación máxima a obtener (N° de formatos * 15) este es el denominador asumiendo que todos los que registran el formato califican todas las preguntas con una puntuación de 5.</t>
  </si>
  <si>
    <t xml:space="preserve"> (N° de  Formatos de consulta sobre satisfacción del servicio)*15</t>
  </si>
  <si>
    <t>Formato tabulación encuesta del servicio de mediación</t>
  </si>
  <si>
    <t>Actividades de prevención realizadas, basadas en la conflictividad de cada localidad</t>
  </si>
  <si>
    <t xml:space="preserve">El indicador mide la cantidad de actividades de prevención enfocadas a una conflictividad determinada de cada localidad y que no se suplen con las actividades de prevención de las UMC, Secretarias de Inspecciones e Inspecciones de policía. Las actividades se desarrollan en relación con una cantidad de actividades programada durante la vigencia
</t>
  </si>
  <si>
    <t xml:space="preserve">N°  de actividades de prevención realizadas
</t>
  </si>
  <si>
    <t>N°  de actividades de prevención programadas</t>
  </si>
  <si>
    <t xml:space="preserve">Se realizaran 12 encuentros por UPZ orientadas a la prevención de la conflictividad </t>
  </si>
  <si>
    <t>Actividades de promoción realizadas que permitan posicionar los servicios de las casas de justicia (afiches, plegables, web, etc)</t>
  </si>
  <si>
    <t>El indicador mide la cantidad de actividades de promoción del portafolio de servicios de las casas de justicia. Lo anterior en relación a una cantidad de actividades programadas.</t>
  </si>
  <si>
    <t>N. de actividades de promoción realizadas</t>
  </si>
  <si>
    <t xml:space="preserve"> N. de actividades de promoción programadas</t>
  </si>
  <si>
    <t>Actividades de atención extra murales o en las casas de justicia móvil realizadas</t>
  </si>
  <si>
    <t>El indicador mide la cantidad de actividades de atención a los ciudadanos en marco del programa Casa de Justicia, la cual se puede desarrollar bajo el mecanismo de Casa de Justicia Móvil, o mediante la atención extramural. Lo anterior en relación con una cantidad determinada de actividades programadas.</t>
  </si>
  <si>
    <t>N. de actividades de atención extra murales o en las casas de justicia móvil realizadas</t>
  </si>
  <si>
    <t>N. de actividades de atención extra murales o en las casas de justicia móvil programadas</t>
  </si>
  <si>
    <t>Acciones de sensibilización para el acatamiento voluntario en normas de convivencia realizadas</t>
  </si>
  <si>
    <t>El indicador mide la cantidad de acciones de sensibilización que realizan los secretarios generales de inspecciones para para el acatamiento voluntario en normas de convivencia con el fin de contribuir con la prevención de las infracciones. Lo anterior en relación con una cantidad determinada de acciones programadas
Normas de Convivencia:
- Código Nacional y Distrital de policía
- Normas de Comparendo Ambiental (decreto 349 de 2014)
-Ley 746 de 2002
-  Ley 675 de 2001</t>
  </si>
  <si>
    <t>N. de acciones de sensibilización realizadas</t>
  </si>
  <si>
    <t>N. de acciones de sensibilización programadas.</t>
  </si>
  <si>
    <t>Plan integral de seguridad y convivencia  ciudadana formulado con base en el PICS Distrital.</t>
  </si>
  <si>
    <t>El indicador mide si el PICS local se encuentra formulado con base en el PICS distrital  y que esté debidamente aprobado por el consejo local de seguridad. Lo anterior en relación al periodo de tiempo que se programe la formulación y aprobación.</t>
  </si>
  <si>
    <t>Numero de planes Integrales de Seguridad y Convivencia Formulados</t>
  </si>
  <si>
    <t xml:space="preserve">Numero de planes Integrales de Seguridad y Convivencia programados </t>
  </si>
  <si>
    <t>Se recomienda que el PICS se formule y se apruebe antes durante el primer semestre del año.</t>
  </si>
  <si>
    <t xml:space="preserve">Acciones implementadas en el 
Plan de acción del Consejo Local de seguridad  </t>
  </si>
  <si>
    <t xml:space="preserve">El indicador mide la implementación del plan de acción del consejo local de seguridad de la vigencia 2016 para el cumplimiento de los objetivos del PICS.
La implementación se refiere a la ejecución de las acciones establecidas y programadas para toda la vigencia en el plan de acción. La cantidad total de acciones previstas en el año pueden variar a medida que pasen los trimestres. 
Una actividad en el plan esta compuesta por una serie de acciones, en este sentido los datos para la medición del indicador depende de las acciones mas no de la actividades </t>
  </si>
  <si>
    <t>N° de acciones implementadas</t>
  </si>
  <si>
    <t>N°  de acciones programadas en el plan de acción</t>
  </si>
  <si>
    <t>PLAN DE ACCIÓN DEL CONSEJO LOCAL DE SEGURIDAD.</t>
  </si>
  <si>
    <t>El plan de acción se articula con el PICS
En caso de no contar con el PICSC debidamente aprobado, se realiza la medición con el plan de acción definido por el Consejo Local de Seguridad.
Se realizaran 12 acciones al año como conferencias, capacitaciones, trabajos con la mesa local de barras y trabajos con entornos escolares; se desarrollaran 3 por trimestre que seria el equivalente a 25% trimestral.</t>
  </si>
  <si>
    <t>Articular la gestión entre los diferentes sectores del distrito, entidades regionales y nacionales, con el fin de mejorar la capacidad de respuesta en el territorio y dar cumplimiento al plan de desarrollo distrital y los planes de desarrollo local</t>
  </si>
  <si>
    <t>Formular e implementar estrategias que generen sinergia entre las entidades del Sector Gobierno, Seguridad y Convivencia, con el fin de hacer eficaz y eficiente la gestion del mismo</t>
  </si>
  <si>
    <t>GESTIÓN PARA EL DESARROLLO LOCAL</t>
  </si>
  <si>
    <t>Avance del cumplimiento físico logrado en el plan de desarrollo</t>
  </si>
  <si>
    <t>El indicador mide el avance en el cumplimiento físico del plan de desarrollo local según el porcentaje que arroje la matriz MUSI (Hoja AFP - Avance PDL (Ejecución real))</t>
  </si>
  <si>
    <t>% del avance en el cumplimiento Físico</t>
  </si>
  <si>
    <t>MATRIZ MUSI
Hoja AFP - Avance PDL (Ejecución real)</t>
  </si>
  <si>
    <t xml:space="preserve">Esta meta hará referencia al cumplimiento físico del plan de desarrollo, La magnitud de la meta hará referencia al avance acumulado de ejecución en el plan de desarrollo (Cuatrienio). </t>
  </si>
  <si>
    <t>Porcentaje de entidades participantes en el ejercicio ISO 18091</t>
  </si>
  <si>
    <t>El indicador mide el porcentaje de entidades participantes  en el ejercicio ISO 18091 (Primer trimestre antes de rendición de cuentas)</t>
  </si>
  <si>
    <t>N° de entidades participantes</t>
  </si>
  <si>
    <t xml:space="preserve"> N° de entidades convocadas</t>
  </si>
  <si>
    <t>EXPEDIENTE ISO 18091</t>
  </si>
  <si>
    <t xml:space="preserve">Esta meta contempla el desarrollo de acciones relacionadas con los componentes que involucran la conformación del proceso de pactos que se desarrolla en el ultimo trimestre del año  y que conlleva la solicitud de información por parte de los integrantes del observatorio en el primer trimestre del año al proceso  verificación de información para el desarrollo de el informe cualitativo del observatorio ciudadano en el marco de la rendición de cuentas,  razón por la cual quedan distribuidas de esta manera el cumplimiento del 50% durante estos dos periodos. </t>
  </si>
  <si>
    <t xml:space="preserve">Aumento en el  Porcentaje de indicadores en verde </t>
  </si>
  <si>
    <t>El indicador mide el incremento en el porcentaje de indicadores en verde de la vigencia 2016 en relación con el porcentaje obtenido en la vigencia 2015 u otra vigencia que tenga definido el dato para la comparación (esto último, siempre y cuando no exista el dato para 2015). El objeto del indicador es el de medir la mejora en los resultados del ejercicio de la norma ISO 18091</t>
  </si>
  <si>
    <t>Porcentaje de indicadores en verde de la vigencia 2016</t>
  </si>
  <si>
    <t>Porcentaje de indicadores en verde de la vigencia 2015 o de la vigencia que cuente con información</t>
  </si>
  <si>
    <t xml:space="preserve">Linea base : Porcentaje de indicadores en verde de la vigencia 2014 u otra vigencia que cuente con el dato de comparación.
Linea base : Porcentaje de indicadores en verde de la vigencia 2015 (N1)  menos porcentaje de Indicadores de la Vigencia 2014  (N2) el cual entrega el dato de comparación de la vigencia (N3)
N1- N2= N3 
</t>
  </si>
  <si>
    <t>KM/carril – mantenimiento realizado</t>
  </si>
  <si>
    <t>EL INDICADOR NOS MIDE LOS Km/carril con mantenimiento DURANTE EL AÑO 2016 CON RECURSOS DE VIGENCIAS 2015-2016. SON ACCIONES DE MOVILIDAD QUE LE PERMITE A LA COMUNIDAD MEJORAR SU ENTORNO, CALIDAD DE VIDA Y LA INTERVENCIÓN ES MUY ACELERADA.</t>
  </si>
  <si>
    <t>KILOMETRO CARRIL con mantenimiento rehabilitado</t>
  </si>
  <si>
    <t>KILOMETRO CARRIL PROGRAMADO</t>
  </si>
  <si>
    <t>EFICACIA</t>
  </si>
  <si>
    <t>EN 2015 SE rehabiliraton 13,5 KM/CARRIL APROX.</t>
  </si>
  <si>
    <t>AGENCIAMIENTO DE LA POLÍTICA PÚBLICA EN LO LOCAL</t>
  </si>
  <si>
    <t>definir plan de accion 2016 en el consejo local de gobierno</t>
  </si>
  <si>
    <t>de acuerdo con las plíticas que se establecerá desde la acladía mayor y la Secretaría de Gobierno se determinara las acciones y metodologia para lograr la aplicación de la política pública en lo local</t>
  </si>
  <si>
    <t>plan de accion aprobado</t>
  </si>
  <si>
    <t xml:space="preserve">plan de acción realizado </t>
  </si>
  <si>
    <t xml:space="preserve">Se define el plan deacción producto de la trancición </t>
  </si>
  <si>
    <t>GESTIÓN DE 
COMUNICACIONES</t>
  </si>
  <si>
    <t>GESTIÓN Y ADQUISICIÓN
 DE RECURSOS</t>
  </si>
  <si>
    <t>GESTIÓN NORMATIVA 
Y JURÍDICA LOCAL</t>
  </si>
  <si>
    <t>GESTIÓN PARA LA
CONVIVENCIA Y SEGURIDAD
INTEGRAL</t>
  </si>
  <si>
    <t>GESTIÓN PARA 
EL DESARROLLO LOCAL</t>
  </si>
  <si>
    <t>AGENCIAMIENTO DE LA 
POLÍTICA PÚBLICA</t>
  </si>
  <si>
    <t>PLAN DE GESTIÓN</t>
  </si>
  <si>
    <t>% De Ejecución III Trimestre</t>
  </si>
  <si>
    <t>% De Avance Anual</t>
  </si>
  <si>
    <t>META</t>
  </si>
  <si>
    <t>Programado III Trimestre</t>
  </si>
  <si>
    <t>Ejecutado III Trimestre</t>
  </si>
  <si>
    <t>Porcentaje de ejecución</t>
  </si>
  <si>
    <t>Programado Anual</t>
  </si>
  <si>
    <t>Ejecutado Anual</t>
  </si>
  <si>
    <t>Porcentaje de ejecución Anual</t>
  </si>
  <si>
    <t>ALCALDÍA DE ANTONIO NARIÑO</t>
  </si>
  <si>
    <t>ALCALDÍA DE PUENTE ARANDA</t>
  </si>
  <si>
    <t>Realizar 2 actividades de atención extra murales o en las casas de justicia móvil</t>
  </si>
  <si>
    <t xml:space="preserve">Evitar 100% de las Peticiones y Quejas recibidas por la Secretaría General de Inspecciones  (PQRS, requerimientos recibidos de manera escrita y verbal) que vayan a reparto como acción policiva, mediante acciones de prevención o mediante Orientación directa  
</t>
  </si>
  <si>
    <t>Emitir 80% de las decisiones que pongan fin a las acciones policivas contravencionales radicadas del 2015 y años anteriores</t>
  </si>
  <si>
    <t>Emitir 90% de las decisiones que pongan fin a las acciones policivas (querellas civiles) radicadas del 2015 y años anteriores</t>
  </si>
  <si>
    <t>Motivar a 800 personas para que cuenten con herramientas en el manejo adecuado de los conflictos</t>
  </si>
  <si>
    <t xml:space="preserve">Lograr que 80%  de las entidades participen en el ejercicio ISO 18091  en la mesa de entrega de evidencias  </t>
  </si>
  <si>
    <t>Ejecutar el 80% de las actividades y/o acciones del plan de acción del consejo local de gobierno</t>
  </si>
  <si>
    <t>Realizar 3 campañas comunicativas orientadas a difundir los servicios institucionales y promover el control social. (Meta nivel local)</t>
  </si>
  <si>
    <t xml:space="preserve">Realizar 4 acciones de sensibilización para el acatamiento voluntario en normas de convivencia
</t>
  </si>
  <si>
    <t>Formular 5 estrategias de comunicación externa  e interna para la entidad. (Meta nivel local).</t>
  </si>
  <si>
    <t>Fallar el 25% de las actuaciones administrativas con la primera decisión de fondo  en materia de establecimientos de comercio y espacio publico del 2015 y años anteriores</t>
  </si>
  <si>
    <t>Fallar 28% de las actuaciones administrativas  en materia de obras y urbanismo, aperturadas en el 2012 y años anteriores, con una resolución de conformidad con lo establecido legalmente con base en la labor de impulso procesal</t>
  </si>
  <si>
    <t>Girar del 60% del presupuesto de inversión asignado a la vigencia 2016</t>
  </si>
  <si>
    <t>Realizar 10 operativos de control de infracciones en obras y urbanismo</t>
  </si>
  <si>
    <t xml:space="preserve">Realizar 8 actividades orientadas a la prevención de la conflictividad de cada localidad </t>
  </si>
  <si>
    <t>Lograr 85% de avance del cumplimiento físico en el plan de desarrollo</t>
  </si>
  <si>
    <t>Aumentar en un 80% el porcentaje de indicadores en verde de la vigencia 2015 en comparación con la vigencia 2014 o de la vigencia anterior que cuente con información. lo anterior, en el marco del ejercicio de la norma ISO 18094</t>
  </si>
  <si>
    <t>Cumplir al menos el 70% del plan de mejoramiento de control interno contable de la vigencia 2015 durante 2016</t>
  </si>
  <si>
    <t>Plan de Mejoramiento de control interno contable</t>
  </si>
  <si>
    <t>el indicador mide el nivel de cumplimiento del plan de mejoramiento de control interno contable</t>
  </si>
  <si>
    <t>Cantidad de acciones al 100%</t>
  </si>
  <si>
    <t>Cantidad total de acciones realizadas</t>
  </si>
  <si>
    <t>GESTIÓN NORMATIVA Y JURIDICA LOCAL</t>
  </si>
  <si>
    <t xml:space="preserve">El indicador mide la cantidad de campañas de comunicación realizadas en relación a su programación, las mismas están orientadas a difundir servicios institucionales u orientadas a promover el control social </t>
  </si>
  <si>
    <t>La realización de la activiadad estramural está programada para el segundo trimestre.</t>
  </si>
  <si>
    <t>Actas de los eventos en carpeta de la coordinación</t>
  </si>
  <si>
    <t>se motivaron estos ciudadanos con un porcentaje del 134% . Se aclara que  en este periodo la demanda aumento por la solicitudes de personas y entidades interesadas en la motivacion para la convivencia</t>
  </si>
  <si>
    <t>Se realizaron 83 encuestas con un puntaje de 1202/1245 ( puntaje máximo)  = 96.5 % aprox. 97%</t>
  </si>
  <si>
    <t>Se realizaron 53 encuestas con un puntaje de 795/753 ( puntaje máximo)  = 94.7 % aprox. 95%</t>
  </si>
  <si>
    <t xml:space="preserve">El aplicativo SI ACTUA </t>
  </si>
  <si>
    <t xml:space="preserve">Se verifico contra el fisico de los expedientes y se evidencio que se encuentra resgistrado en el aplicativo SI ACTUA </t>
  </si>
  <si>
    <t xml:space="preserve">Se realizo por medio de las resoluciones proferidas </t>
  </si>
  <si>
    <t xml:space="preserve">Resoluciones y el aplicativo SI ACTUA </t>
  </si>
  <si>
    <t>Resoluciones y el aplicativo SI ACTUA</t>
  </si>
  <si>
    <t>Se verifico campaña por medio del periodico " EL PATRIMONIO", de fecha de publicación junio - julio de 2016</t>
  </si>
  <si>
    <t>Periodico impreso de fecha  junio - julio de 2016</t>
  </si>
  <si>
    <t xml:space="preserve">Para este trimestre Nivel Central no dio directricez para al formulacion del Plan de Comunicaciones </t>
  </si>
  <si>
    <t xml:space="preserve">N/A </t>
  </si>
  <si>
    <t>Para este trimestre Nivel Central no dio directricez para al formulacion del Plan de Comunicaciones</t>
  </si>
  <si>
    <t>Se realizo socializacion del Plan de Comunicaciones,  por parte de Nivel Central el dia 15 de septiembre 2016</t>
  </si>
  <si>
    <t>N/A</t>
  </si>
  <si>
    <t>Link https://m.youtube.com/watch?feature=youtu.be&amp;v=ge_geX9iNug                                                                                                                                                                                                                       Link http://www.martires.gov.co/index.php/noticias/249-buscaremos-transformar-la-situacion-del-habitante-de-calle-en-los-martires-con-atencion-interinstitucional                                            Link http://www.martires.gov.co/index.php/noticias/244-vamos-a-sembrarle-flores-a-los-martires</t>
  </si>
  <si>
    <t xml:space="preserve">Estrategia audiovisual "Conozca Las Razones que hace a Los Mártires una Localidad Más Segura", compartido en las redes sociales y en la pagina web de la Alcaldía                                               Se creo pieza grafica que se publico en las redes sociales "Transformar La Situación del Habitante de Calle En Los Mártires Con Atención Interinstitucional"                                                   Martires Florece fue una campaña interinstitucional enfocoda a recuperar la plazoleta del Voto Nacional </t>
  </si>
  <si>
    <t>Instalación Encuentros Ciudadanos 2016.</t>
  </si>
  <si>
    <t>http://www.martires.gov.co/index.php/noticias/233-instalacion-encuentros-ciudadanos-2016</t>
  </si>
  <si>
    <t>Los Mártires le rinden cuentas a la ciudadanía</t>
  </si>
  <si>
    <t>http://www.martires.gov.co/index.php/noticias/229-los-martires-le-rinden-cuentas-a-la-ciudadania</t>
  </si>
  <si>
    <t xml:space="preserve">Periodico impreso de fecha  Enero - Febrero </t>
  </si>
  <si>
    <t>Se verifico campaña por medio del periodico " EL PATRIMONIO", de fecha de publicación enero - febrero  de 2016</t>
  </si>
  <si>
    <t>Se evidencia que a la fecha de seguimiento no se encuentran pendientes  entradas ni salidas correspondientes a la ejecución de proyectos de inversión</t>
  </si>
  <si>
    <t>aplicativo SAI Y SAE vr comprobantes de ingreso y salidas de almacen del trimestre</t>
  </si>
  <si>
    <t xml:space="preserve"> La trazabilidad se evidencia a través de la revisión semanal que realiza el area financiera, de acuerdo al reporte de movimientos, cuentas de cobro y autorizaciones de avance para la ejecución de los proyectos </t>
  </si>
  <si>
    <t>se motivaron estos ciudadanos con un porcentaje del 137% . Se aclara que  en este periodo la demanda aumento por la solicitudes de personas y entidades interesadas en la motivacion para la convivencia</t>
  </si>
  <si>
    <t>Se realizaron 57 encuestas con un puntaje de 815/855 ( puntaje máximo)  = 95%</t>
  </si>
  <si>
    <t>Realizar 80 acompañamientos a procesos sociales de los AVCC  para mejorar los servicios prestados a la comunidad</t>
  </si>
  <si>
    <t>aplicativo SI ACTUA</t>
  </si>
  <si>
    <t>Formatos de evaluacion de mediación de los ciudadanos y una matriz de excell àra tal fin</t>
  </si>
  <si>
    <t>Formato proceso social motinoreo servico PAC</t>
  </si>
  <si>
    <t xml:space="preserve">Listado de asistencia , motivación y sensibilizacion para la convivencia </t>
  </si>
  <si>
    <t>Proferir 150 actos administrativos pertinentes al control en establecimientos de comercio y espacio público</t>
  </si>
  <si>
    <t>Se comprometio el presupesto asignado apara este trimestre</t>
  </si>
  <si>
    <t>Aplicativo PREDIS</t>
  </si>
  <si>
    <t>Se comprometio el presupesto asignado para este trimestre</t>
  </si>
  <si>
    <t>Se asigno el presupesto asignado para este trimestre</t>
  </si>
  <si>
    <t>Se cumplio con las obligaciones por pagar asignadas para este trimestre</t>
  </si>
  <si>
    <t>Se cumplio con el PAC  asignado  para este trimestre</t>
  </si>
  <si>
    <t>Aplicativo PREDI</t>
  </si>
  <si>
    <t>Para este trimestrel no realizaron operativos en esta materia</t>
  </si>
  <si>
    <t>Para este trimestre se realizaron  los siguientes operativos: 5 de mayo " La Favorita" .  11 de Mayo " 5 huecos" y 12 de mayo  " zona de alto impacto".</t>
  </si>
  <si>
    <t>Carpeta de operativos de establecimiento de comercio y espacio publico</t>
  </si>
  <si>
    <t>Realizar 4 operativos de control al funcionamiento en establecimientos de comercio</t>
  </si>
  <si>
    <t>Realizar  3 actividades de prevención en materia de control en establecimientos de comercio y espacio público</t>
  </si>
  <si>
    <t xml:space="preserve">Se  logro que participaran mas del 80% ya que las Entidades que ehacen parte del ejercicio de las Mesa ISO - IWA , emetregando sus evidencias… </t>
  </si>
  <si>
    <t xml:space="preserve"> No se evidenció ningun avance debido a el cambio de administración y al que la mayoria de los representantes son contratistas </t>
  </si>
  <si>
    <t xml:space="preserve">Se encuentran los soportes en la carpeta fisica " Mesa de Pactos ISO 2016 </t>
  </si>
  <si>
    <t xml:space="preserve">Para este trimestre se solicito las evidencias a las Entidades que conforman la Mesa de Pactos </t>
  </si>
  <si>
    <t xml:space="preserve">El Plan de Acción del Consejo de Gobierno se aprobo 28 de julio de 2016, en el consejo llevado ese dia, el cual se soporta con el acta </t>
  </si>
  <si>
    <t>Por la terminación en los contratos de prestacion de servicio y el cambio de administracion no se contaba con funcionarios para realializar el consejo</t>
  </si>
  <si>
    <t>la evidencia se encuentra en la carpeta fisica de " Mesa de Pacto Consejo Local de Gobierno" que reposa en la Coordinacion de Gestión Local"</t>
  </si>
  <si>
    <t>El Plan Anual de Adquisiones se aprobo  el 19  de enero de 2016, por medio del comité de contratación y se publico. Para este trimestre se realizo una modificación el 29 de enero de 2016.</t>
  </si>
  <si>
    <t>Para este trimestre se realizaron tres modificaciones el 11, 26 de abril y 30 de junio de 2016.</t>
  </si>
  <si>
    <t>SECOP, pagina web de la Entidad y actas de comité de contratación.</t>
  </si>
  <si>
    <t>SECOP pagina web de la Entidad y actas de comité de contratación.</t>
  </si>
  <si>
    <t>Capreta fisica control en establecimientos de comercio y espacio público</t>
  </si>
  <si>
    <t>Se realizaron  76 actos administrativos pertinentes al control en establecimientos de comercio y espacio público</t>
  </si>
  <si>
    <t xml:space="preserve"> Carpeta " plan de acción del Consejo Local de Gestión del Riesgo y Cambio Climático"</t>
  </si>
  <si>
    <t>Para este trimestre se realizaron dos modificaciones el 14 de julio, 08  de agosto de 2016.</t>
  </si>
  <si>
    <t xml:space="preserve">Realizar 4 actividades de prevención en materia de obras </t>
  </si>
  <si>
    <t xml:space="preserve">Capetas Sensibilizaciones </t>
  </si>
  <si>
    <t xml:space="preserve">carpeta fisica "operativos de control de infracciones en obras y urbanismo" reposa en la oficina de obras </t>
  </si>
  <si>
    <t>Para este trimestre se realizaron  los siguientes operativos de recuperacion del espacio publico : 5 de mayo " La Favorita" .  11 de Mayo " 5 huecos" y 12 de mayo  " zona de alto impacto".</t>
  </si>
  <si>
    <t>Carpeta fisico operativos de recuperacion del espacio publico</t>
  </si>
  <si>
    <t xml:space="preserve">Por la terminación en los contratos de prestacion de servicio y el cambio de administracion no se contaba con el funcionario encargado de realizar el seguimiento y subir la información al aplicativo </t>
  </si>
  <si>
    <t xml:space="preserve"> Carpeta "  Consejo Local de Gestión del Riesgo y Cambio Climático"</t>
  </si>
  <si>
    <t>Emitir 60% de las decisiones que pongan fin a las acciones policivas (Querellas Civiles) radicadas en el 2016</t>
  </si>
  <si>
    <t>Emitir 40% de las decisiones que pongan fin a las acciones policivas contravencionales radicadas en el  2016</t>
  </si>
  <si>
    <t xml:space="preserve">Para el 22 de noviembre de 2016 se lleva un avance del 60% en ejecucción </t>
  </si>
  <si>
    <t>MUSI</t>
  </si>
  <si>
    <t>Proferir 60 actos administrativos pertinentes al régimen de obras</t>
  </si>
  <si>
    <t>Base de datos archivo de expedientes</t>
  </si>
  <si>
    <t>Fallar  43% de las actuaciones administrativas con la primera decisión de fondo en materia de obras y urbanismo, aperturadas entre el 2013 al 2016, de conformidad con lo establecido legalmente con base en la labor de impulso procesal.</t>
  </si>
  <si>
    <t xml:space="preserve">SI - ACTUA - ACTAS </t>
  </si>
  <si>
    <t>%</t>
  </si>
  <si>
    <t xml:space="preserve">Recuperar 3 espacios publico en el marco de la política de recuperación e intervención de espacio publico. </t>
  </si>
  <si>
    <r>
      <t xml:space="preserve">Formular </t>
    </r>
    <r>
      <rPr>
        <sz val="9"/>
        <color indexed="10"/>
        <rFont val="Arial"/>
        <family val="2"/>
      </rPr>
      <t xml:space="preserve">1 </t>
    </r>
    <r>
      <rPr>
        <sz val="9"/>
        <rFont val="Arial"/>
        <family val="2"/>
      </rPr>
      <t>plan de comunicaciones para la generación, acceso y democratización de la información soporte para la toma de decisiones de la entidad. (Meta nivel local).</t>
    </r>
  </si>
  <si>
    <r>
      <t xml:space="preserve">Registrar el </t>
    </r>
    <r>
      <rPr>
        <sz val="9"/>
        <color indexed="10"/>
        <rFont val="Arial"/>
        <family val="2"/>
      </rPr>
      <t>100</t>
    </r>
    <r>
      <rPr>
        <sz val="9"/>
        <color indexed="8"/>
        <rFont val="Arial"/>
        <family val="2"/>
      </rPr>
      <t>% de las modificaciones al Plan Anual de Adquisiciones en el SECOP y página web de la Alcaldía antes de iniciar el proceso contractual.</t>
    </r>
  </si>
  <si>
    <r>
      <t xml:space="preserve">Comprometer el </t>
    </r>
    <r>
      <rPr>
        <sz val="9"/>
        <rFont val="Arial"/>
        <family val="2"/>
      </rPr>
      <t>97%</t>
    </r>
    <r>
      <rPr>
        <sz val="9"/>
        <color indexed="8"/>
        <rFont val="Arial"/>
        <family val="2"/>
      </rPr>
      <t xml:space="preserve"> del presupuesto de inversión asignado a la vigencia 2016</t>
    </r>
  </si>
  <si>
    <t>PREDIS
Inversión(Código 3-3-1 Directa)</t>
  </si>
  <si>
    <t xml:space="preserve">Girar el 90% de las obligaciones por pagar constituidas con recursos de la vigencia 2015 y años anteriores (Inversión y funcionamiento) </t>
  </si>
  <si>
    <r>
      <t xml:space="preserve">Cumplir el </t>
    </r>
    <r>
      <rPr>
        <sz val="9"/>
        <color indexed="10"/>
        <rFont val="Arial"/>
        <family val="2"/>
      </rPr>
      <t>97%</t>
    </r>
    <r>
      <rPr>
        <sz val="9"/>
        <color indexed="8"/>
        <rFont val="Arial"/>
        <family val="2"/>
      </rPr>
      <t xml:space="preserve"> del PAC mensualmente </t>
    </r>
  </si>
  <si>
    <r>
      <t xml:space="preserve">Ingresar </t>
    </r>
    <r>
      <rPr>
        <sz val="9"/>
        <color indexed="10"/>
        <rFont val="Arial"/>
        <family val="2"/>
      </rPr>
      <t>100</t>
    </r>
    <r>
      <rPr>
        <sz val="9"/>
        <color indexed="8"/>
        <rFont val="Arial"/>
        <family val="2"/>
      </rPr>
      <t>% de los bienes y elementos adquiridos para los proyectos de inversión en el aplicativo SAI Y SAE en los tiempos estipulados en el contrato evidenciando su trazabilidad</t>
    </r>
  </si>
  <si>
    <r>
      <t xml:space="preserve">Legalizar el </t>
    </r>
    <r>
      <rPr>
        <sz val="9"/>
        <color indexed="10"/>
        <rFont val="Arial"/>
        <family val="2"/>
      </rPr>
      <t>100</t>
    </r>
    <r>
      <rPr>
        <sz val="9"/>
        <color indexed="8"/>
        <rFont val="Arial"/>
        <family val="2"/>
      </rPr>
      <t>% de la entrega de los bienes y elementos adquiridos para proyectos de inversión en un término no superior a 15 días evidenciando su trazabilidad</t>
    </r>
  </si>
  <si>
    <r>
      <t xml:space="preserve">Registrar el </t>
    </r>
    <r>
      <rPr>
        <sz val="9"/>
        <rFont val="Arial"/>
        <family val="2"/>
      </rPr>
      <t>100%</t>
    </r>
    <r>
      <rPr>
        <sz val="9"/>
        <color indexed="8"/>
        <rFont val="Arial"/>
        <family val="2"/>
      </rPr>
      <t xml:space="preserve"> de expedientes (ACTIVOS)  del 2015 y años anteriores en el aplicativo SI ACTUA (Previo inventario de expedientes físicos)</t>
    </r>
    <r>
      <rPr>
        <sz val="9"/>
        <color indexed="12"/>
        <rFont val="Arial"/>
        <family val="2"/>
      </rPr>
      <t xml:space="preserve"> Establecimientos de comercio</t>
    </r>
  </si>
  <si>
    <r>
      <t xml:space="preserve">
</t>
    </r>
    <r>
      <rPr>
        <sz val="9"/>
        <color indexed="8"/>
        <rFont val="Arial"/>
        <family val="2"/>
      </rPr>
      <t>Expedientes anteriores al 2014 en establecimientos de comercio  registrados en el aplicativo SI ACTUA</t>
    </r>
  </si>
  <si>
    <r>
      <t xml:space="preserve">
</t>
    </r>
    <r>
      <rPr>
        <sz val="9"/>
        <color indexed="8"/>
        <rFont val="Arial"/>
        <family val="2"/>
      </rPr>
      <t>Expedientes anteriores al 2014 en espacio público registrados en el aplicativo SI ACTUA</t>
    </r>
  </si>
  <si>
    <r>
      <t>Registrar el</t>
    </r>
    <r>
      <rPr>
        <sz val="9"/>
        <color indexed="10"/>
        <rFont val="Arial"/>
        <family val="2"/>
      </rPr>
      <t xml:space="preserve"> 100</t>
    </r>
    <r>
      <rPr>
        <sz val="9"/>
        <color indexed="8"/>
        <rFont val="Arial"/>
        <family val="2"/>
      </rPr>
      <t xml:space="preserve">% de expedientes (ACTIVOS)  del 2015 y años anteriores en el aplicativo SI ACTUA (Previo inventario de expedientes físicos) </t>
    </r>
    <r>
      <rPr>
        <sz val="9"/>
        <color indexed="12"/>
        <rFont val="Arial"/>
        <family val="2"/>
      </rPr>
      <t>Obras</t>
    </r>
  </si>
  <si>
    <r>
      <t xml:space="preserve">
</t>
    </r>
    <r>
      <rPr>
        <sz val="9"/>
        <color indexed="8"/>
        <rFont val="Arial"/>
        <family val="2"/>
      </rPr>
      <t>Expedientes anteriores al 2014 en Obras registrados en el aplicativo SI ACTUA</t>
    </r>
  </si>
  <si>
    <r>
      <t xml:space="preserve">El indicador mide la cantidad de actos administrativos proferidos en relación con su programación
Los actos administrativos que se miden hacen referencia a:
</t>
    </r>
    <r>
      <rPr>
        <sz val="9"/>
        <color indexed="8"/>
        <rFont val="Arial"/>
        <family val="2"/>
      </rPr>
      <t>- formulación de cargos
- sanción
- archivo
- resuelve el recurso de reposición
- perdida de fuerza ejecutoria
Revocatoria
Este indicador obtiene datos del indicador de la meta 6</t>
    </r>
  </si>
  <si>
    <t>Realizar 4 operativos de control de ocupación  indebida de espacio público</t>
  </si>
  <si>
    <r>
      <t>Promedio de días hábiles para la  realizaci</t>
    </r>
    <r>
      <rPr>
        <sz val="9"/>
        <rFont val="Arial"/>
        <family val="2"/>
      </rPr>
      <t>ón de audiencias de conciliación</t>
    </r>
  </si>
  <si>
    <r>
      <t>Sumatoria de d</t>
    </r>
    <r>
      <rPr>
        <sz val="9"/>
        <rFont val="Arial"/>
        <family val="2"/>
      </rPr>
      <t>ías hábiles para la realización de todas las audiencias de conciliación</t>
    </r>
  </si>
  <si>
    <r>
      <t xml:space="preserve"> </t>
    </r>
    <r>
      <rPr>
        <sz val="9"/>
        <rFont val="Arial"/>
        <family val="2"/>
      </rPr>
      <t xml:space="preserve">La meta hace referencia a evitar la acumulación  de los elementos en bodega, igualmente mide la evacuación de los elementos por un proceso generado por la utilización indebida del espacio público; Cada persona, infractor o vendedor tiene un proceso independiente. </t>
    </r>
  </si>
  <si>
    <r>
      <t>Alcanzar el</t>
    </r>
    <r>
      <rPr>
        <sz val="9"/>
        <color indexed="10"/>
        <rFont val="Arial"/>
        <family val="2"/>
      </rPr>
      <t xml:space="preserve"> 85</t>
    </r>
    <r>
      <rPr>
        <sz val="9"/>
        <color indexed="8"/>
        <rFont val="Arial"/>
        <family val="2"/>
      </rPr>
      <t>% en el nivel de satisfacción del servicio de todo el proceso de mediación institucional</t>
    </r>
  </si>
  <si>
    <r>
      <t xml:space="preserve">Sumatoria de puntuación obtenida en todos los  </t>
    </r>
    <r>
      <rPr>
        <sz val="9"/>
        <rFont val="Arial"/>
        <family val="2"/>
      </rPr>
      <t>Formatos de consulta sobre satisfacción del servicio</t>
    </r>
  </si>
  <si>
    <r>
      <t xml:space="preserve">Formular </t>
    </r>
    <r>
      <rPr>
        <sz val="9"/>
        <color indexed="10"/>
        <rFont val="Arial"/>
        <family val="2"/>
      </rPr>
      <t xml:space="preserve">1 </t>
    </r>
    <r>
      <rPr>
        <sz val="9"/>
        <color indexed="8"/>
        <rFont val="Arial"/>
        <family val="2"/>
      </rPr>
      <t>PICS local con base en el PICS distrital debidamente aprobado por el consejo local de seguridad</t>
    </r>
  </si>
  <si>
    <r>
      <t xml:space="preserve">Implementar el </t>
    </r>
    <r>
      <rPr>
        <sz val="9"/>
        <color indexed="10"/>
        <rFont val="Arial"/>
        <family val="2"/>
      </rPr>
      <t>100 %</t>
    </r>
    <r>
      <rPr>
        <sz val="9"/>
        <color indexed="8"/>
        <rFont val="Arial"/>
        <family val="2"/>
      </rPr>
      <t xml:space="preserve"> de las acciones del plan de acci</t>
    </r>
    <r>
      <rPr>
        <sz val="9"/>
        <rFont val="Arial"/>
        <family val="2"/>
      </rPr>
      <t xml:space="preserve">ón del Consejo Local de Gestión del Riesgo y Cambio Climático que sean responsabilidad de la alcaldía local 
</t>
    </r>
  </si>
  <si>
    <t>Por la terminación en los contratos de prestacion de servicio y el cambio de administracion no se contaba con funcionarios para realizar el consejo</t>
  </si>
  <si>
    <t>Se verifico campaña por medio del periodico " EL PATRIMONIO", de fecha de publicación Noviembre - Diciembre de 2016</t>
  </si>
  <si>
    <t xml:space="preserve">Estrategia " Definido Plan Navidad para los Martires,  </t>
  </si>
  <si>
    <t>Se realizaron 76 actos administrativos pertinentes al control en establecimientos de comercio y espacio público</t>
  </si>
  <si>
    <t>Se realizaron 31 actos administrativos pertinentes al control en establecimientos de comercio y espacio público</t>
  </si>
  <si>
    <t xml:space="preserve">Se cumplio con la meta en el segundo trimestre </t>
  </si>
  <si>
    <t xml:space="preserve"> </t>
  </si>
  <si>
    <t>Registrar el 100% de expedientes (ACTIVOS)  del 2015 y años anteriores en el aplicativo SI ACTUA (Previo inventario de expedientes físicos) Espacio Público</t>
  </si>
  <si>
    <t>Se Proferio  8 actos administrativos pertinentes al régimen de obras</t>
  </si>
  <si>
    <t>Se Proferio  10 actos administrativos pertinentes al régimen de obras</t>
  </si>
  <si>
    <t>Se Proferio  27 actos administrativos pertinentes al régimen de obras</t>
  </si>
  <si>
    <t>Para este trimestre no realizaron actividades de sensibilización control en establecimientos de comercio y espacio público</t>
  </si>
  <si>
    <t>Para este trimestre no realizaron actividades de sensibilización en prevención en materia de obras</t>
  </si>
  <si>
    <t>Se realizaron dos sensibilizaciones Bronx " habitante de calle" y cachivacheros.</t>
  </si>
  <si>
    <t>Para este trimestre no realizaron operativos en esta materia</t>
  </si>
  <si>
    <t xml:space="preserve">Se realizaron cuatro sellamiento preventivos remitidos al comandante de policia </t>
  </si>
  <si>
    <t xml:space="preserve">Se realizaron tres sellamiento preventivos remitidos al comandante de policia </t>
  </si>
  <si>
    <t xml:space="preserve">Se realizaron cinco  sellamiento preventivos remitidos al comandante de policia </t>
  </si>
  <si>
    <t>se motivaron estos ciudadanos con un porcentaje del 98% . Se aclara que en el mes de enero este procedimiento es incipiente en su ejecución por vacancia de los habitantes. Sin embargo se acerca a la meta</t>
  </si>
  <si>
    <t>Total de acompañamientos a PAC (Puntos de Atención comunitaria) 23 distribuidos así: Febrero 8 acompañamientos a saber: 1 Veraguas, 6 cosmos, 1 Samper. Marzo 14 acompañamientos a saber: Samper 9, Veraguas 2, Santa Isabel 1, cosmos 2. Una (1) reunión de red de AVCC 25 de febrero 7 asistentes temas: Presentación abogado de UMC, gestión de las conciliaciones, jornada de descongestión, nuevo conciliador de apoyo y con nombramiento.</t>
  </si>
  <si>
    <t>Total de acompañamientos a PAC (Puntos de Atención comunitaria) 29 distribuidos así: Abril 4 acompañamientos a saber: 2 cosmos, 1 Samper., 1 santa Isabel, Mayo 4 acompañamientos a saber: Samper 1,  Santa Isabel 1, cosmos 2.  Junio 21 acompañamientos a saber: Samper 8, Cosmos 10, santa Isabel 3, Veraguas: 1. Una (1) reunión de red de AVCC 26 de mayo 5 asistentes temas: revisión de casuísticas, lineamientos de min justicia y actas de conciliación.</t>
  </si>
  <si>
    <t>Total de acompañamientos a PAC (Puntos de Atención comunitaria) 72 distribuidos así: Julio 24 acompañamientos a saber: 11 cosmos, 6 Samper., 3 santa Isabel, 4 Veraguas; Agosto 23 acompañamientos a saber: Samper 6,  Santa Isabel 3, cosmos 10, Veraguas 4;  Septiembre 25 acompañamientos a saber: Samper 4, Cosmos 13, santa Isabel 3, Veraguas 5. Dos (2) reuniones de red de AVCC 28 de julio 6 asistentes temas: caracterización AVCC, 22 de septiembre: 7 asistentes temas: invitación congreso mundial de mediación, realización encuesta caracterización AVCC.</t>
  </si>
  <si>
    <t>Para este trimestre se realizo sensibilizacion el dia 12 de mayo  " zona de alto impacto</t>
  </si>
  <si>
    <t>Acta de visita y registro fotografico</t>
  </si>
  <si>
    <t xml:space="preserve">Se verifico contra el fisico de los expedientes y se evidencio que se encuentra registrado en el aplicativo SI ACTUA </t>
  </si>
  <si>
    <t>Se realizaron 57 actos administrativos pertinentes al control en establecimientos de comercio y espacio público</t>
  </si>
  <si>
    <t>Capreta fisica control en establecimientos de comercio y espacio públic0</t>
  </si>
  <si>
    <t xml:space="preserve">Acta de visita </t>
  </si>
  <si>
    <r>
      <t xml:space="preserve">Para este trimestre se realizo sensibilizacion </t>
    </r>
    <r>
      <rPr>
        <sz val="9"/>
        <rFont val="Arial"/>
        <family val="2"/>
      </rPr>
      <t>el dia 13 de diciembre</t>
    </r>
    <r>
      <rPr>
        <sz val="9"/>
        <rFont val="Arial"/>
        <family val="2"/>
      </rPr>
      <t xml:space="preserve"> La estanzuela , Sensibilizacion ambiental a establecimiento de Rines y llantas, ley 232., espacio publico y ambiental. Operativos de espacio publico: 08/12/2016, 30/11/2016 y 6/12/2016. Espacio publico carrera 25 calle 22 30 de novimbre de 2016 y recorrido identificacion puntos criticos y Bronx , 22 de noviembre de 2016</t>
    </r>
  </si>
  <si>
    <t xml:space="preserve">Actas </t>
  </si>
  <si>
    <t>Se realizaron una sesión ordinaria el día 25 de febrero de 2016</t>
  </si>
  <si>
    <t>Se realizaron dos sesiones ordinarias, una el 8 de abril de 2016, donde se aprueba el plan de gestion y otra reunion el 6 de mayo de 2016</t>
  </si>
  <si>
    <t>Se realizo sesion el dia el 8 de julio de 2016, el 31 de agosto de 2016,el 6 de septiembre de 2016 y el  29 de septiembre de 2016</t>
  </si>
  <si>
    <t>Se realiza capacitacion a personal de artes graficas sector Ricaute, y se realiza simulacro con la poblacion de Usatama con esto se da cumplimiento a las metas del plan de accion 2016.</t>
  </si>
  <si>
    <t xml:space="preserve">No se realiza seguimiento debido a que las UMC, no hacen parte de la Alcaldia </t>
  </si>
  <si>
    <t xml:space="preserve">Se verifico por medio de acta y matriz </t>
  </si>
  <si>
    <t>Se realizaron 7  operativos de control de infracciones en obras y urbanismo</t>
  </si>
  <si>
    <t xml:space="preserve">Realizar 2 actividades de promoción que permitan posicionar los servicios de la casa de justicia (afiches, plegables, web, etc.)
</t>
  </si>
  <si>
    <r>
      <t xml:space="preserve">Implementar el </t>
    </r>
    <r>
      <rPr>
        <sz val="9"/>
        <color indexed="10"/>
        <rFont val="Arial"/>
        <family val="2"/>
      </rPr>
      <t>100</t>
    </r>
    <r>
      <rPr>
        <sz val="9"/>
        <color indexed="8"/>
        <rFont val="Arial"/>
        <family val="2"/>
      </rPr>
      <t>% de las acciones del plan de acción de convivencia y seguridad de la vigencia 2016</t>
    </r>
  </si>
  <si>
    <t>Se ejecutaron  el 80% de las actividades correspondientes al  plan de acción del consejo local de gobierno</t>
  </si>
  <si>
    <t xml:space="preserve">Se realizo el 10 de junio en el centro comercial puerto principe </t>
  </si>
  <si>
    <t xml:space="preserve">No se hacen parte de la Alcaldia </t>
  </si>
  <si>
    <t xml:space="preserve">Formacion de pormotortesd de convinemcai , adulto mayor </t>
  </si>
  <si>
    <t xml:space="preserve">Formacion de pormotortesd de convinemcai , adulto mayor , realizadas en la unida el refugio </t>
  </si>
  <si>
    <t xml:space="preserve">Diagnostico colegiomenora - violemncia escolar </t>
  </si>
  <si>
    <t xml:space="preserve">Participando en los  Comites operativos , procesos extramurales, casa movil, activades de </t>
  </si>
  <si>
    <t xml:space="preserve">Carpetas fisicas que reposan en la casa de justicia </t>
  </si>
  <si>
    <t>Se cumlplio con al meta en el 1 y 2 trimestre</t>
  </si>
  <si>
    <t>Pagiuna web, redes sociales</t>
  </si>
  <si>
    <t>Para este trimestre se realizo el primero de dicembre de 2016</t>
  </si>
  <si>
    <t>Se Proferio  40actos administrativos pertinentes al régimen de obras</t>
  </si>
  <si>
    <t>Se fallaron  las actuaciones administrativas  en materia de obras y urbanismo.</t>
  </si>
  <si>
    <t xml:space="preserve">Carpetas de expedientes </t>
  </si>
  <si>
    <t>Se fallaron las actuaciones administrativas con la primera decisión de fondo en materia de obras y urbanismo, aperturadas entre el 2013 al 2016, de conformidad con lo establecido legalmente con base en la labor de impulso procesal.</t>
  </si>
  <si>
    <t xml:space="preserve">Carpetas fisicas </t>
  </si>
  <si>
    <t xml:space="preserve">No se realizaron sensibilizaciones  prevención en materia de obras </t>
  </si>
  <si>
    <t xml:space="preserve">Pendiente por cierre de vigencia </t>
  </si>
  <si>
    <t xml:space="preserve">Se formulo el  plan de comunicaciones de acuerdo a los lineaminetos dados </t>
  </si>
  <si>
    <t xml:space="preserve">Csrpeta fisica </t>
  </si>
  <si>
    <t>Se evito que  las Peticiones y Quejas recibidas por la Secretaría General de Inspecciones  fueran a reparto como acción policiva, mediante acciones de prevención o mediante Orientación directa</t>
  </si>
  <si>
    <t>Se emitieron el  80% de las decisiones que pongan fin a las acciones policivas contravencionales radicadas del 2015 y años anteriores</t>
  </si>
  <si>
    <t>Se emitieron el  90% de las decisiones que pongan fin a las acciones policivas radicadas del 2015 y años anteriores</t>
  </si>
  <si>
    <t>Se emitieron 60% de las decisiones que pongan fin a las acciones policivas (Querellas Civiles) radicadas en el 2016</t>
  </si>
  <si>
    <t>Se emitieron 40% de las decisiones que pongan fin a las acciones policivas contravencionales radicadas en el  2016</t>
  </si>
  <si>
    <t>Se realizo las  acciones de sensibilización para el acatamiento voluntario en normas de convivencia</t>
  </si>
  <si>
    <t xml:space="preserve">Carpeta fisica </t>
  </si>
  <si>
    <t xml:space="preserve">Se formulo el PIC </t>
  </si>
  <si>
    <t>Se cumplieron con las acciones del plan de acción de convivencia y seguridad de la vigencia 2016</t>
  </si>
  <si>
    <t xml:space="preserve">carpeta fisica </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</si>
</sst>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d/mm/yy"/>
    <numFmt numFmtId="181" formatCode="_-* #,##0.00\ _€_-;\-* #,##0.00\ _€_-;_-* \-??\ _€_-;_-@_-"/>
    <numFmt numFmtId="182" formatCode="* #,##0&quot;    &quot;;\-* #,##0&quot;    &quot;;* \-#&quot;    &quot;;@\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0.0%"/>
  </numFmts>
  <fonts count="61">
    <font>
      <sz val="10"/>
      <name val="Arial"/>
      <family val="2"/>
    </font>
    <font>
      <sz val="11"/>
      <color indexed="8"/>
      <name val="Calibri"/>
      <family val="2"/>
    </font>
    <font>
      <sz val="11"/>
      <color indexed="8"/>
      <name val="Arial"/>
      <family val="2"/>
    </font>
    <font>
      <b/>
      <sz val="10"/>
      <name val="Arial"/>
      <family val="2"/>
    </font>
    <font>
      <sz val="10"/>
      <color indexed="8"/>
      <name val="Arial"/>
      <family val="2"/>
    </font>
    <font>
      <b/>
      <sz val="10"/>
      <color indexed="8"/>
      <name val="Arial"/>
      <family val="2"/>
    </font>
    <font>
      <b/>
      <sz val="9"/>
      <color indexed="8"/>
      <name val="Arial"/>
      <family val="2"/>
    </font>
    <font>
      <b/>
      <sz val="10"/>
      <color indexed="9"/>
      <name val="Arial"/>
      <family val="2"/>
    </font>
    <font>
      <sz val="9"/>
      <name val="Arial"/>
      <family val="2"/>
    </font>
    <font>
      <sz val="10"/>
      <color indexed="9"/>
      <name val="Arial"/>
      <family val="2"/>
    </font>
    <font>
      <sz val="9"/>
      <color indexed="8"/>
      <name val="Arial"/>
      <family val="2"/>
    </font>
    <font>
      <sz val="9"/>
      <color indexed="10"/>
      <name val="Arial"/>
      <family val="2"/>
    </font>
    <font>
      <b/>
      <sz val="9"/>
      <name val="Arial"/>
      <family val="2"/>
    </font>
    <font>
      <sz val="9"/>
      <color indexed="12"/>
      <name val="Arial"/>
      <family val="2"/>
    </font>
    <font>
      <b/>
      <sz val="8"/>
      <color indexed="8"/>
      <name val="Arial"/>
      <family val="2"/>
    </font>
    <font>
      <b/>
      <u val="single"/>
      <sz val="8"/>
      <color indexed="10"/>
      <name val="Arial"/>
      <family val="2"/>
    </font>
    <font>
      <sz val="8"/>
      <name val="Arial"/>
      <family val="2"/>
    </font>
    <font>
      <sz val="8"/>
      <color indexed="10"/>
      <name val="Arial"/>
      <family val="2"/>
    </font>
    <font>
      <sz val="8"/>
      <color indexed="8"/>
      <name val="Arial"/>
      <family val="2"/>
    </font>
    <font>
      <b/>
      <sz val="8"/>
      <color indexed="10"/>
      <name val="Arial"/>
      <family val="2"/>
    </font>
    <font>
      <b/>
      <sz val="11"/>
      <color indexed="8"/>
      <name val="Arial"/>
      <family val="0"/>
    </font>
    <font>
      <sz val="10"/>
      <color indexed="8"/>
      <name val="Calibri"/>
      <family val="0"/>
    </font>
    <font>
      <sz val="6.5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indexed="9"/>
        <bgColor indexed="64"/>
      </patternFill>
    </fill>
    <fill>
      <patternFill patternType="solid">
        <fgColor indexed="22"/>
        <bgColor indexed="64"/>
      </patternFill>
    </fill>
    <fill>
      <patternFill patternType="solid">
        <fgColor indexed="49"/>
        <bgColor indexed="64"/>
      </patternFill>
    </fill>
    <fill>
      <patternFill patternType="solid">
        <fgColor indexed="2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11"/>
        <bgColor indexed="64"/>
      </patternFill>
    </fill>
    <fill>
      <patternFill patternType="solid">
        <fgColor indexed="6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63"/>
      </left>
      <right>
        <color indexed="63"/>
      </right>
      <top>
        <color indexed="63"/>
      </top>
      <bottom>
        <color indexed="63"/>
      </bottom>
    </border>
    <border>
      <left style="thick">
        <color indexed="63"/>
      </left>
      <right>
        <color indexed="63"/>
      </right>
      <top>
        <color indexed="63"/>
      </top>
      <bottom style="thick">
        <color indexed="63"/>
      </bottom>
    </border>
    <border>
      <left style="thick">
        <color indexed="63"/>
      </left>
      <right style="thick">
        <color indexed="63"/>
      </right>
      <top style="thick">
        <color indexed="63"/>
      </top>
      <bottom style="thick">
        <color indexed="63"/>
      </bottom>
    </border>
    <border>
      <left style="thick">
        <color indexed="8"/>
      </left>
      <right style="thick">
        <color indexed="8"/>
      </right>
      <top style="thick">
        <color indexed="8"/>
      </top>
      <bottom>
        <color indexed="63"/>
      </bottom>
    </border>
    <border>
      <left style="medium">
        <color indexed="63"/>
      </left>
      <right style="medium">
        <color indexed="63"/>
      </right>
      <top style="medium">
        <color indexed="63"/>
      </top>
      <bottom style="medium">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color indexed="63"/>
      </bottom>
    </border>
    <border>
      <left style="thin">
        <color indexed="63"/>
      </left>
      <right>
        <color indexed="63"/>
      </right>
      <top>
        <color indexed="63"/>
      </top>
      <bottom style="thin">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style="thin">
        <color indexed="63"/>
      </bottom>
    </border>
    <border>
      <left>
        <color indexed="63"/>
      </left>
      <right style="thin">
        <color indexed="63"/>
      </right>
      <top style="thin">
        <color indexed="63"/>
      </top>
      <bottom>
        <color indexed="63"/>
      </bottom>
    </border>
    <border>
      <left>
        <color indexed="63"/>
      </left>
      <right style="thin">
        <color indexed="63"/>
      </right>
      <top>
        <color indexed="63"/>
      </top>
      <bottom>
        <color indexed="63"/>
      </bottom>
    </border>
    <border>
      <left style="thin"/>
      <right style="thin"/>
      <top style="thin"/>
      <bottom style="thin"/>
    </border>
    <border>
      <left style="hair">
        <color indexed="8"/>
      </left>
      <right style="hair">
        <color indexed="8"/>
      </right>
      <top style="hair">
        <color indexed="8"/>
      </top>
      <bottom style="hair">
        <color indexed="8"/>
      </bottom>
    </border>
    <border>
      <left style="medium">
        <color indexed="63"/>
      </left>
      <right style="thin"/>
      <top style="medium">
        <color indexed="63"/>
      </top>
      <bottom style="medium">
        <color indexed="63"/>
      </bottom>
    </border>
    <border>
      <left style="thin">
        <color indexed="63"/>
      </left>
      <right style="medium">
        <color indexed="63"/>
      </right>
      <top style="thin">
        <color indexed="63"/>
      </top>
      <bottom style="thin">
        <color indexed="63"/>
      </bottom>
    </border>
    <border>
      <left style="medium">
        <color indexed="63"/>
      </left>
      <right style="medium">
        <color indexed="63"/>
      </right>
      <top style="medium">
        <color indexed="63"/>
      </top>
      <bottom>
        <color indexed="63"/>
      </bottom>
    </border>
    <border>
      <left style="medium">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thick">
        <color indexed="63"/>
      </left>
      <right>
        <color indexed="63"/>
      </right>
      <top style="thick">
        <color indexed="63"/>
      </top>
      <bottom>
        <color indexed="63"/>
      </bottom>
    </border>
    <border>
      <left>
        <color indexed="63"/>
      </left>
      <right>
        <color indexed="63"/>
      </right>
      <top style="medium">
        <color indexed="63"/>
      </top>
      <bottom style="medium">
        <color indexed="63"/>
      </bottom>
    </border>
    <border>
      <left style="thick">
        <color indexed="63"/>
      </left>
      <right style="thick">
        <color indexed="63"/>
      </right>
      <top style="thick">
        <color indexed="63"/>
      </top>
      <bottom>
        <color indexed="63"/>
      </bottom>
    </border>
    <border>
      <left>
        <color indexed="63"/>
      </left>
      <right style="thick">
        <color indexed="8"/>
      </right>
      <top style="thick">
        <color indexed="8"/>
      </top>
      <bottom style="thick">
        <color indexed="8"/>
      </bottom>
    </border>
    <border>
      <left style="thick">
        <color indexed="8"/>
      </left>
      <right style="thick">
        <color indexed="8"/>
      </right>
      <top style="thick">
        <color indexed="8"/>
      </top>
      <bottom style="thick">
        <color indexed="8"/>
      </bottom>
    </border>
    <border>
      <left style="thick">
        <color indexed="8"/>
      </left>
      <right style="thick">
        <color indexed="8"/>
      </right>
      <top style="thick">
        <color indexed="63"/>
      </top>
      <bottom>
        <color indexed="63"/>
      </bottom>
    </border>
    <border>
      <left>
        <color indexed="63"/>
      </left>
      <right style="thin">
        <color indexed="63"/>
      </right>
      <top>
        <color indexed="63"/>
      </top>
      <bottom style="thin">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0" applyNumberFormat="0" applyBorder="0" applyAlignment="0" applyProtection="0"/>
    <xf numFmtId="0" fontId="44" fillId="21" borderId="0" applyNumberFormat="0" applyBorder="0" applyAlignment="0" applyProtection="0"/>
    <xf numFmtId="0" fontId="45" fillId="22" borderId="1" applyNumberFormat="0" applyAlignment="0" applyProtection="0"/>
    <xf numFmtId="0" fontId="46" fillId="23"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30" borderId="1" applyNumberFormat="0" applyAlignment="0" applyProtection="0"/>
    <xf numFmtId="0" fontId="2" fillId="0" borderId="0">
      <alignment/>
      <protection/>
    </xf>
    <xf numFmtId="0" fontId="51" fillId="0" borderId="0" applyNumberFormat="0" applyFill="0" applyBorder="0" applyAlignment="0" applyProtection="0"/>
    <xf numFmtId="0" fontId="52" fillId="0" borderId="0" applyNumberFormat="0" applyFill="0" applyBorder="0" applyAlignment="0" applyProtection="0"/>
    <xf numFmtId="0" fontId="53" fillId="31" borderId="0" applyNumberFormat="0" applyBorder="0" applyAlignment="0" applyProtection="0"/>
    <xf numFmtId="181"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4" fillId="32" borderId="0" applyNumberFormat="0" applyBorder="0" applyAlignment="0" applyProtection="0"/>
    <xf numFmtId="0" fontId="1" fillId="0" borderId="0">
      <alignment/>
      <protection/>
    </xf>
    <xf numFmtId="0" fontId="0" fillId="33" borderId="5" applyNumberFormat="0" applyFont="0" applyAlignment="0" applyProtection="0"/>
    <xf numFmtId="9" fontId="0" fillId="0" borderId="0" applyFill="0" applyBorder="0" applyAlignment="0" applyProtection="0"/>
    <xf numFmtId="0" fontId="0" fillId="34" borderId="0" applyNumberFormat="0" applyBorder="0" applyAlignment="0" applyProtection="0"/>
    <xf numFmtId="0" fontId="55" fillId="22" borderId="6" applyNumberFormat="0" applyAlignment="0" applyProtection="0"/>
    <xf numFmtId="0" fontId="2" fillId="0" borderId="0">
      <alignment/>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xf numFmtId="0" fontId="0" fillId="35" borderId="0" applyNumberFormat="0" applyBorder="0" applyAlignment="0" applyProtection="0"/>
  </cellStyleXfs>
  <cellXfs count="261">
    <xf numFmtId="0" fontId="0" fillId="0" borderId="0" xfId="0" applyAlignment="1">
      <alignment/>
    </xf>
    <xf numFmtId="0" fontId="0" fillId="36" borderId="10" xfId="56" applyFont="1" applyFill="1" applyBorder="1" applyAlignment="1" applyProtection="1">
      <alignment horizontal="center"/>
      <protection/>
    </xf>
    <xf numFmtId="0" fontId="0" fillId="0" borderId="0" xfId="0" applyNumberFormat="1" applyAlignment="1">
      <alignment/>
    </xf>
    <xf numFmtId="0" fontId="0" fillId="36" borderId="11" xfId="56" applyFont="1" applyFill="1" applyBorder="1" applyAlignment="1" applyProtection="1">
      <alignment horizontal="center" vertical="center" wrapText="1"/>
      <protection/>
    </xf>
    <xf numFmtId="0" fontId="4" fillId="36" borderId="12" xfId="56" applyFont="1" applyFill="1" applyBorder="1" applyAlignment="1" applyProtection="1">
      <alignment horizontal="center" wrapText="1"/>
      <protection/>
    </xf>
    <xf numFmtId="10" fontId="0" fillId="0" borderId="0" xfId="58" applyNumberFormat="1" applyFill="1" applyBorder="1" applyAlignment="1" applyProtection="1">
      <alignment/>
      <protection/>
    </xf>
    <xf numFmtId="0" fontId="5" fillId="36" borderId="12" xfId="56" applyFont="1" applyFill="1" applyBorder="1" applyAlignment="1" applyProtection="1">
      <alignment horizontal="center"/>
      <protection/>
    </xf>
    <xf numFmtId="0" fontId="5" fillId="36" borderId="12" xfId="56" applyFont="1" applyFill="1" applyBorder="1" applyAlignment="1" applyProtection="1">
      <alignment horizontal="center" wrapText="1"/>
      <protection/>
    </xf>
    <xf numFmtId="0" fontId="5" fillId="37" borderId="12" xfId="56" applyFont="1" applyFill="1" applyBorder="1" applyAlignment="1" applyProtection="1">
      <alignment horizontal="center" vertical="center" wrapText="1"/>
      <protection/>
    </xf>
    <xf numFmtId="0" fontId="3" fillId="0" borderId="0" xfId="0" applyFont="1" applyAlignment="1">
      <alignment/>
    </xf>
    <xf numFmtId="0" fontId="6" fillId="37" borderId="13" xfId="0" applyFont="1" applyFill="1" applyBorder="1" applyAlignment="1" applyProtection="1">
      <alignment horizontal="center" vertical="center" wrapText="1"/>
      <protection locked="0"/>
    </xf>
    <xf numFmtId="0" fontId="0" fillId="0" borderId="14" xfId="0" applyFont="1" applyBorder="1" applyAlignment="1">
      <alignment horizontal="center" vertical="center" wrapText="1"/>
    </xf>
    <xf numFmtId="0" fontId="0" fillId="0" borderId="0" xfId="0" applyFill="1" applyAlignment="1">
      <alignment/>
    </xf>
    <xf numFmtId="0" fontId="0" fillId="36" borderId="0" xfId="0" applyFill="1" applyAlignment="1">
      <alignment/>
    </xf>
    <xf numFmtId="0" fontId="0" fillId="37" borderId="14" xfId="0" applyFill="1" applyBorder="1" applyAlignment="1">
      <alignment/>
    </xf>
    <xf numFmtId="0" fontId="9" fillId="38" borderId="15" xfId="0" applyFont="1" applyFill="1" applyBorder="1" applyAlignment="1">
      <alignment/>
    </xf>
    <xf numFmtId="0" fontId="9" fillId="38" borderId="15" xfId="0" applyFont="1" applyFill="1" applyBorder="1" applyAlignment="1">
      <alignment horizontal="center" vertical="center" wrapText="1"/>
    </xf>
    <xf numFmtId="0" fontId="0" fillId="37" borderId="15" xfId="0" applyFont="1" applyFill="1" applyBorder="1" applyAlignment="1">
      <alignment vertical="center" wrapText="1"/>
    </xf>
    <xf numFmtId="9" fontId="3" fillId="0" borderId="15" xfId="58" applyFont="1" applyFill="1" applyBorder="1" applyAlignment="1" applyProtection="1">
      <alignment horizontal="center" vertical="center"/>
      <protection/>
    </xf>
    <xf numFmtId="9" fontId="3" fillId="0" borderId="15" xfId="0" applyNumberFormat="1" applyFont="1" applyBorder="1" applyAlignment="1">
      <alignment horizontal="center" vertical="center"/>
    </xf>
    <xf numFmtId="0" fontId="7" fillId="39" borderId="16" xfId="0" applyFont="1" applyFill="1" applyBorder="1" applyAlignment="1">
      <alignment vertical="center" wrapText="1"/>
    </xf>
    <xf numFmtId="0" fontId="7" fillId="39" borderId="17" xfId="0" applyFont="1" applyFill="1" applyBorder="1" applyAlignment="1">
      <alignment vertical="center" wrapText="1"/>
    </xf>
    <xf numFmtId="0" fontId="7" fillId="39" borderId="18" xfId="0" applyFont="1" applyFill="1" applyBorder="1" applyAlignment="1">
      <alignment horizontal="center" vertical="center"/>
    </xf>
    <xf numFmtId="0" fontId="7" fillId="39" borderId="19" xfId="0" applyFont="1" applyFill="1" applyBorder="1" applyAlignment="1">
      <alignment horizontal="center" vertical="center" wrapText="1"/>
    </xf>
    <xf numFmtId="0" fontId="7" fillId="39" borderId="20" xfId="0" applyFont="1" applyFill="1" applyBorder="1" applyAlignment="1">
      <alignment vertical="center" textRotation="90" wrapText="1"/>
    </xf>
    <xf numFmtId="0" fontId="3" fillId="37" borderId="21" xfId="0" applyFont="1" applyFill="1" applyBorder="1" applyAlignment="1">
      <alignment horizontal="center" vertical="center" wrapText="1"/>
    </xf>
    <xf numFmtId="1" fontId="3" fillId="0" borderId="15" xfId="58" applyNumberFormat="1" applyFont="1" applyFill="1" applyBorder="1" applyAlignment="1" applyProtection="1">
      <alignment horizontal="center" vertical="center" wrapText="1"/>
      <protection/>
    </xf>
    <xf numFmtId="9" fontId="3" fillId="0" borderId="15" xfId="58" applyNumberFormat="1" applyFont="1" applyFill="1" applyBorder="1" applyAlignment="1" applyProtection="1">
      <alignment horizontal="center" vertical="center" wrapText="1"/>
      <protection/>
    </xf>
    <xf numFmtId="0" fontId="7" fillId="39" borderId="18" xfId="0" applyFont="1" applyFill="1" applyBorder="1" applyAlignment="1">
      <alignment vertical="center" textRotation="90" wrapText="1"/>
    </xf>
    <xf numFmtId="10" fontId="3" fillId="37" borderId="21" xfId="0" applyNumberFormat="1" applyFont="1" applyFill="1" applyBorder="1" applyAlignment="1">
      <alignment horizontal="center" vertical="center" wrapText="1"/>
    </xf>
    <xf numFmtId="0" fontId="7" fillId="39" borderId="19" xfId="0" applyFont="1" applyFill="1" applyBorder="1" applyAlignment="1">
      <alignment vertical="center" textRotation="90" wrapText="1"/>
    </xf>
    <xf numFmtId="0" fontId="0" fillId="0" borderId="0" xfId="0" applyFont="1" applyBorder="1" applyAlignment="1">
      <alignment horizontal="center" vertical="center" wrapText="1"/>
    </xf>
    <xf numFmtId="9" fontId="3" fillId="0" borderId="15" xfId="56" applyNumberFormat="1" applyFont="1" applyFill="1" applyBorder="1" applyAlignment="1" applyProtection="1">
      <alignment horizontal="center" vertical="center" wrapText="1"/>
      <protection/>
    </xf>
    <xf numFmtId="0" fontId="3" fillId="0" borderId="15" xfId="56" applyNumberFormat="1" applyFont="1" applyFill="1" applyBorder="1" applyAlignment="1" applyProtection="1">
      <alignment horizontal="center" vertical="center" wrapText="1"/>
      <protection/>
    </xf>
    <xf numFmtId="10" fontId="3" fillId="0" borderId="15" xfId="56" applyNumberFormat="1" applyFont="1" applyFill="1" applyBorder="1" applyAlignment="1" applyProtection="1">
      <alignment horizontal="center" vertical="center" wrapText="1"/>
      <protection/>
    </xf>
    <xf numFmtId="0" fontId="9" fillId="39" borderId="22" xfId="0" applyFont="1" applyFill="1" applyBorder="1" applyAlignment="1">
      <alignment vertical="center" textRotation="90" wrapText="1"/>
    </xf>
    <xf numFmtId="1" fontId="3" fillId="0" borderId="15" xfId="56" applyNumberFormat="1" applyFont="1" applyFill="1" applyBorder="1" applyAlignment="1" applyProtection="1">
      <alignment horizontal="center" vertical="center" wrapText="1"/>
      <protection/>
    </xf>
    <xf numFmtId="0" fontId="9" fillId="39" borderId="23" xfId="0" applyFont="1" applyFill="1" applyBorder="1" applyAlignment="1">
      <alignment vertical="center" textRotation="90" wrapText="1"/>
    </xf>
    <xf numFmtId="0" fontId="9" fillId="39" borderId="20" xfId="0" applyFont="1" applyFill="1" applyBorder="1" applyAlignment="1">
      <alignment vertical="center" textRotation="90" wrapText="1"/>
    </xf>
    <xf numFmtId="9" fontId="3" fillId="0" borderId="15" xfId="58" applyFont="1" applyFill="1" applyBorder="1" applyAlignment="1" applyProtection="1">
      <alignment horizontal="center" vertical="center" wrapText="1"/>
      <protection/>
    </xf>
    <xf numFmtId="0" fontId="9" fillId="39" borderId="18" xfId="0" applyFont="1" applyFill="1" applyBorder="1" applyAlignment="1">
      <alignment vertical="center" textRotation="90" wrapText="1"/>
    </xf>
    <xf numFmtId="10" fontId="3" fillId="0" borderId="15" xfId="58" applyNumberFormat="1" applyFont="1" applyFill="1" applyBorder="1" applyAlignment="1" applyProtection="1">
      <alignment horizontal="center" vertical="center" wrapText="1"/>
      <protection/>
    </xf>
    <xf numFmtId="0" fontId="9" fillId="39" borderId="19" xfId="0" applyFont="1" applyFill="1" applyBorder="1" applyAlignment="1">
      <alignment vertical="center" textRotation="90" wrapText="1"/>
    </xf>
    <xf numFmtId="0" fontId="51" fillId="40" borderId="14" xfId="48" applyFill="1" applyBorder="1" applyAlignment="1">
      <alignment horizontal="justify" vertical="center" wrapText="1"/>
    </xf>
    <xf numFmtId="9" fontId="8" fillId="41" borderId="14" xfId="0" applyNumberFormat="1" applyFont="1" applyFill="1" applyBorder="1" applyAlignment="1">
      <alignment horizontal="center" vertical="center" wrapText="1"/>
    </xf>
    <xf numFmtId="0" fontId="10" fillId="42" borderId="14" xfId="56" applyFont="1" applyFill="1" applyBorder="1" applyAlignment="1" applyProtection="1">
      <alignment horizontal="center" vertical="center" wrapText="1"/>
      <protection/>
    </xf>
    <xf numFmtId="0" fontId="8" fillId="41" borderId="24" xfId="56" applyFont="1" applyFill="1" applyBorder="1" applyAlignment="1" applyProtection="1">
      <alignment horizontal="center" vertical="center" wrapText="1"/>
      <protection/>
    </xf>
    <xf numFmtId="0" fontId="8" fillId="41" borderId="14" xfId="56" applyFont="1" applyFill="1" applyBorder="1" applyAlignment="1" applyProtection="1">
      <alignment horizontal="center" vertical="center" wrapText="1"/>
      <protection/>
    </xf>
    <xf numFmtId="0" fontId="11" fillId="41" borderId="14" xfId="56" applyNumberFormat="1" applyFont="1" applyFill="1" applyBorder="1" applyAlignment="1" applyProtection="1">
      <alignment horizontal="center" vertical="center" wrapText="1"/>
      <protection/>
    </xf>
    <xf numFmtId="0" fontId="8" fillId="41" borderId="14" xfId="56" applyNumberFormat="1" applyFont="1" applyFill="1" applyBorder="1" applyAlignment="1" applyProtection="1">
      <alignment horizontal="center" vertical="center" wrapText="1"/>
      <protection/>
    </xf>
    <xf numFmtId="9" fontId="10" fillId="41" borderId="14" xfId="58" applyFont="1" applyFill="1" applyBorder="1" applyAlignment="1" applyProtection="1">
      <alignment horizontal="center" vertical="center" wrapText="1"/>
      <protection/>
    </xf>
    <xf numFmtId="1" fontId="12" fillId="43" borderId="14" xfId="56" applyNumberFormat="1" applyFont="1" applyFill="1" applyBorder="1" applyAlignment="1" applyProtection="1">
      <alignment horizontal="center" vertical="center" wrapText="1"/>
      <protection/>
    </xf>
    <xf numFmtId="9" fontId="12" fillId="43" borderId="25" xfId="58" applyFont="1" applyFill="1" applyBorder="1" applyAlignment="1" applyProtection="1">
      <alignment horizontal="center" vertical="center" wrapText="1"/>
      <protection/>
    </xf>
    <xf numFmtId="9" fontId="12" fillId="43" borderId="14" xfId="58" applyFont="1" applyFill="1" applyBorder="1" applyAlignment="1" applyProtection="1">
      <alignment horizontal="center" vertical="center" wrapText="1"/>
      <protection/>
    </xf>
    <xf numFmtId="182" fontId="10" fillId="41" borderId="14" xfId="51" applyNumberFormat="1" applyFont="1" applyFill="1" applyBorder="1" applyAlignment="1" applyProtection="1">
      <alignment horizontal="center" vertical="center" wrapText="1"/>
      <protection/>
    </xf>
    <xf numFmtId="182" fontId="10" fillId="41" borderId="14" xfId="56" applyNumberFormat="1" applyFont="1" applyFill="1" applyBorder="1" applyAlignment="1" applyProtection="1">
      <alignment horizontal="center" vertical="center" wrapText="1"/>
      <protection/>
    </xf>
    <xf numFmtId="10" fontId="10" fillId="41" borderId="14" xfId="56" applyNumberFormat="1" applyFont="1" applyFill="1" applyBorder="1" applyAlignment="1" applyProtection="1">
      <alignment horizontal="center" vertical="center" wrapText="1"/>
      <protection/>
    </xf>
    <xf numFmtId="0" fontId="8" fillId="44" borderId="14" xfId="0" applyFont="1" applyFill="1" applyBorder="1" applyAlignment="1" applyProtection="1">
      <alignment horizontal="center" vertical="center" wrapText="1"/>
      <protection locked="0"/>
    </xf>
    <xf numFmtId="0" fontId="8" fillId="40" borderId="14" xfId="0" applyFont="1" applyFill="1" applyBorder="1" applyAlignment="1">
      <alignment horizontal="justify" vertical="center" wrapText="1"/>
    </xf>
    <xf numFmtId="0" fontId="8" fillId="45" borderId="26" xfId="0" applyFont="1" applyFill="1" applyBorder="1" applyAlignment="1" applyProtection="1">
      <alignment horizontal="center" vertical="center" wrapText="1"/>
      <protection locked="0"/>
    </xf>
    <xf numFmtId="9" fontId="8" fillId="46" borderId="14" xfId="0" applyNumberFormat="1" applyFont="1" applyFill="1" applyBorder="1" applyAlignment="1">
      <alignment horizontal="justify" vertical="center" wrapText="1"/>
    </xf>
    <xf numFmtId="9" fontId="8" fillId="44" borderId="14" xfId="0" applyNumberFormat="1" applyFont="1" applyFill="1" applyBorder="1" applyAlignment="1">
      <alignment horizontal="center" vertical="center" wrapText="1"/>
    </xf>
    <xf numFmtId="0" fontId="8" fillId="45" borderId="14" xfId="0" applyFont="1" applyFill="1" applyBorder="1" applyAlignment="1" applyProtection="1">
      <alignment horizontal="center" vertical="center" wrapText="1"/>
      <protection locked="0"/>
    </xf>
    <xf numFmtId="0" fontId="8" fillId="41" borderId="14" xfId="0" applyFont="1" applyFill="1" applyBorder="1" applyAlignment="1" applyProtection="1">
      <alignment horizontal="center" vertical="center" wrapText="1"/>
      <protection locked="0"/>
    </xf>
    <xf numFmtId="9" fontId="8" fillId="41" borderId="14" xfId="0" applyNumberFormat="1" applyFont="1" applyFill="1" applyBorder="1" applyAlignment="1">
      <alignment horizontal="left" vertical="top" wrapText="1"/>
    </xf>
    <xf numFmtId="9" fontId="8" fillId="45" borderId="14" xfId="0" applyNumberFormat="1" applyFont="1" applyFill="1" applyBorder="1" applyAlignment="1">
      <alignment horizontal="left" vertical="top" wrapText="1"/>
    </xf>
    <xf numFmtId="0" fontId="8" fillId="44" borderId="14" xfId="0" applyFont="1" applyFill="1" applyBorder="1" applyAlignment="1" applyProtection="1">
      <alignment horizontal="justify" vertical="center" wrapText="1"/>
      <protection locked="0"/>
    </xf>
    <xf numFmtId="9" fontId="8" fillId="44" borderId="14" xfId="0" applyNumberFormat="1" applyFont="1" applyFill="1" applyBorder="1" applyAlignment="1">
      <alignment horizontal="justify" vertical="center" wrapText="1"/>
    </xf>
    <xf numFmtId="0" fontId="10" fillId="45" borderId="24" xfId="56" applyFont="1" applyFill="1" applyBorder="1" applyAlignment="1" applyProtection="1">
      <alignment horizontal="center" vertical="center" wrapText="1"/>
      <protection/>
    </xf>
    <xf numFmtId="0" fontId="8" fillId="45" borderId="14" xfId="56" applyFont="1" applyFill="1" applyBorder="1" applyAlignment="1" applyProtection="1">
      <alignment horizontal="center" vertical="center" wrapText="1"/>
      <protection/>
    </xf>
    <xf numFmtId="9" fontId="11" fillId="45" borderId="14" xfId="56" applyNumberFormat="1" applyFont="1" applyFill="1" applyBorder="1" applyAlignment="1" applyProtection="1">
      <alignment horizontal="center" vertical="center" wrapText="1"/>
      <protection/>
    </xf>
    <xf numFmtId="9" fontId="10" fillId="45" borderId="14" xfId="58" applyFont="1" applyFill="1" applyBorder="1" applyAlignment="1" applyProtection="1">
      <alignment horizontal="center" vertical="center" wrapText="1"/>
      <protection/>
    </xf>
    <xf numFmtId="0" fontId="8" fillId="45" borderId="14" xfId="56" applyNumberFormat="1" applyFont="1" applyFill="1" applyBorder="1" applyAlignment="1" applyProtection="1">
      <alignment horizontal="center" vertical="center" wrapText="1"/>
      <protection/>
    </xf>
    <xf numFmtId="9" fontId="12" fillId="43" borderId="14" xfId="58" applyNumberFormat="1" applyFont="1" applyFill="1" applyBorder="1" applyAlignment="1" applyProtection="1">
      <alignment horizontal="center" vertical="center" wrapText="1"/>
      <protection/>
    </xf>
    <xf numFmtId="9" fontId="12" fillId="45" borderId="14" xfId="58" applyFont="1" applyFill="1" applyBorder="1" applyAlignment="1" applyProtection="1">
      <alignment horizontal="center" vertical="center" wrapText="1"/>
      <protection/>
    </xf>
    <xf numFmtId="0" fontId="10" fillId="45" borderId="14" xfId="56" applyFont="1" applyFill="1" applyBorder="1" applyAlignment="1">
      <alignment horizontal="center" vertical="center" wrapText="1"/>
      <protection/>
    </xf>
    <xf numFmtId="0" fontId="10" fillId="45" borderId="14" xfId="56" applyFont="1" applyFill="1" applyBorder="1" applyAlignment="1" applyProtection="1">
      <alignment horizontal="center" vertical="center" wrapText="1"/>
      <protection/>
    </xf>
    <xf numFmtId="9" fontId="8" fillId="44" borderId="14" xfId="0" applyNumberFormat="1" applyFont="1" applyFill="1" applyBorder="1" applyAlignment="1" applyProtection="1">
      <alignment horizontal="center" vertical="center" wrapText="1"/>
      <protection locked="0"/>
    </xf>
    <xf numFmtId="9" fontId="8" fillId="40" borderId="14" xfId="0" applyNumberFormat="1" applyFont="1" applyFill="1" applyBorder="1" applyAlignment="1" applyProtection="1">
      <alignment horizontal="center" vertical="center" wrapText="1"/>
      <protection locked="0"/>
    </xf>
    <xf numFmtId="10" fontId="8" fillId="45" borderId="14" xfId="0" applyNumberFormat="1" applyFont="1" applyFill="1" applyBorder="1" applyAlignment="1" applyProtection="1">
      <alignment horizontal="center" vertical="center" wrapText="1"/>
      <protection locked="0"/>
    </xf>
    <xf numFmtId="9" fontId="8" fillId="45" borderId="14" xfId="0" applyNumberFormat="1" applyFont="1" applyFill="1" applyBorder="1" applyAlignment="1">
      <alignment horizontal="center" vertical="center" wrapText="1"/>
    </xf>
    <xf numFmtId="9" fontId="11" fillId="41" borderId="14" xfId="56" applyNumberFormat="1" applyFont="1" applyFill="1" applyBorder="1" applyAlignment="1" applyProtection="1">
      <alignment horizontal="center" vertical="center" wrapText="1"/>
      <protection/>
    </xf>
    <xf numFmtId="9" fontId="8" fillId="41" borderId="14" xfId="58" applyFont="1" applyFill="1" applyBorder="1" applyAlignment="1" applyProtection="1">
      <alignment horizontal="center" vertical="center" wrapText="1"/>
      <protection/>
    </xf>
    <xf numFmtId="9" fontId="6" fillId="43" borderId="14" xfId="58" applyFont="1" applyFill="1" applyBorder="1" applyAlignment="1" applyProtection="1">
      <alignment horizontal="center" vertical="center" wrapText="1"/>
      <protection/>
    </xf>
    <xf numFmtId="0" fontId="10" fillId="41" borderId="14" xfId="56" applyFont="1" applyFill="1" applyBorder="1" applyAlignment="1" applyProtection="1">
      <alignment horizontal="center" vertical="center" wrapText="1"/>
      <protection/>
    </xf>
    <xf numFmtId="10" fontId="8" fillId="41" borderId="14" xfId="56" applyNumberFormat="1" applyFont="1" applyFill="1" applyBorder="1" applyAlignment="1" applyProtection="1">
      <alignment horizontal="center" vertical="center" wrapText="1"/>
      <protection/>
    </xf>
    <xf numFmtId="9" fontId="8" fillId="45" borderId="14" xfId="0" applyNumberFormat="1" applyFont="1" applyFill="1" applyBorder="1" applyAlignment="1" applyProtection="1">
      <alignment horizontal="center" vertical="center" wrapText="1"/>
      <protection locked="0"/>
    </xf>
    <xf numFmtId="9" fontId="8" fillId="45" borderId="14" xfId="0" applyNumberFormat="1" applyFont="1" applyFill="1" applyBorder="1" applyAlignment="1">
      <alignment horizontal="center" vertical="top" wrapText="1"/>
    </xf>
    <xf numFmtId="9" fontId="8" fillId="45" borderId="14" xfId="58" applyFont="1" applyFill="1" applyBorder="1" applyAlignment="1" applyProtection="1">
      <alignment horizontal="center" vertical="center" wrapText="1"/>
      <protection/>
    </xf>
    <xf numFmtId="10" fontId="8" fillId="45" borderId="14" xfId="56" applyNumberFormat="1" applyFont="1" applyFill="1" applyBorder="1" applyAlignment="1" applyProtection="1">
      <alignment horizontal="center" vertical="center" wrapText="1"/>
      <protection/>
    </xf>
    <xf numFmtId="10" fontId="10" fillId="45" borderId="14" xfId="56" applyNumberFormat="1" applyFont="1" applyFill="1" applyBorder="1" applyAlignment="1" applyProtection="1">
      <alignment horizontal="center" vertical="center" wrapText="1"/>
      <protection/>
    </xf>
    <xf numFmtId="10" fontId="10" fillId="45" borderId="14" xfId="0" applyNumberFormat="1" applyFont="1" applyFill="1" applyBorder="1" applyAlignment="1" applyProtection="1">
      <alignment horizontal="center" vertical="center" wrapText="1"/>
      <protection locked="0"/>
    </xf>
    <xf numFmtId="0" fontId="8" fillId="45" borderId="14" xfId="0" applyNumberFormat="1" applyFont="1" applyFill="1" applyBorder="1" applyAlignment="1">
      <alignment horizontal="center" vertical="center" wrapText="1"/>
    </xf>
    <xf numFmtId="0" fontId="8" fillId="44" borderId="14" xfId="0" applyFont="1" applyFill="1" applyBorder="1" applyAlignment="1">
      <alignment horizontal="justify" vertical="center" wrapText="1"/>
    </xf>
    <xf numFmtId="9" fontId="8" fillId="45" borderId="14" xfId="58" applyNumberFormat="1" applyFont="1" applyFill="1" applyBorder="1" applyAlignment="1" applyProtection="1">
      <alignment horizontal="center" vertical="center" wrapText="1"/>
      <protection locked="0"/>
    </xf>
    <xf numFmtId="0" fontId="8" fillId="42" borderId="25" xfId="0" applyFont="1" applyFill="1" applyBorder="1" applyAlignment="1">
      <alignment horizontal="center" vertical="center" wrapText="1"/>
    </xf>
    <xf numFmtId="0" fontId="10" fillId="44" borderId="14" xfId="56" applyFont="1" applyFill="1" applyBorder="1" applyAlignment="1" applyProtection="1">
      <alignment horizontal="center" vertical="center" wrapText="1"/>
      <protection/>
    </xf>
    <xf numFmtId="10" fontId="10" fillId="44" borderId="14" xfId="56" applyNumberFormat="1" applyFont="1" applyFill="1" applyBorder="1" applyAlignment="1" applyProtection="1">
      <alignment horizontal="center" vertical="center" wrapText="1"/>
      <protection/>
    </xf>
    <xf numFmtId="0" fontId="8" fillId="42" borderId="14" xfId="0" applyFont="1" applyFill="1" applyBorder="1" applyAlignment="1">
      <alignment horizontal="center" vertical="center" wrapText="1"/>
    </xf>
    <xf numFmtId="0" fontId="8" fillId="42" borderId="25" xfId="0" applyFont="1" applyFill="1" applyBorder="1" applyAlignment="1">
      <alignment horizontal="justify" vertical="center" wrapText="1"/>
    </xf>
    <xf numFmtId="0" fontId="8" fillId="45" borderId="14" xfId="0" applyFont="1" applyFill="1" applyBorder="1" applyAlignment="1">
      <alignment horizontal="justify" vertical="center" wrapText="1"/>
    </xf>
    <xf numFmtId="9" fontId="8" fillId="41" borderId="14" xfId="56" applyNumberFormat="1" applyFont="1" applyFill="1" applyBorder="1" applyAlignment="1" applyProtection="1">
      <alignment horizontal="center" vertical="center" wrapText="1"/>
      <protection/>
    </xf>
    <xf numFmtId="9" fontId="12" fillId="43" borderId="14" xfId="56" applyNumberFormat="1" applyFont="1" applyFill="1" applyBorder="1" applyAlignment="1" applyProtection="1">
      <alignment horizontal="center" vertical="center" wrapText="1"/>
      <protection/>
    </xf>
    <xf numFmtId="0" fontId="8" fillId="41" borderId="14" xfId="58" applyNumberFormat="1" applyFont="1" applyFill="1" applyBorder="1" applyAlignment="1" applyProtection="1">
      <alignment horizontal="center" vertical="center" wrapText="1"/>
      <protection/>
    </xf>
    <xf numFmtId="0" fontId="12" fillId="43" borderId="14" xfId="58" applyNumberFormat="1" applyFont="1" applyFill="1" applyBorder="1" applyAlignment="1" applyProtection="1">
      <alignment horizontal="center" vertical="center" wrapText="1"/>
      <protection/>
    </xf>
    <xf numFmtId="0" fontId="8" fillId="44" borderId="14" xfId="0" applyNumberFormat="1" applyFont="1" applyFill="1" applyBorder="1" applyAlignment="1" applyProtection="1">
      <alignment horizontal="center" vertical="center" wrapText="1"/>
      <protection locked="0"/>
    </xf>
    <xf numFmtId="0" fontId="8" fillId="45" borderId="14" xfId="0" applyNumberFormat="1" applyFont="1" applyFill="1" applyBorder="1" applyAlignment="1" applyProtection="1">
      <alignment horizontal="center" vertical="center" wrapText="1"/>
      <protection locked="0"/>
    </xf>
    <xf numFmtId="9" fontId="8" fillId="45" borderId="14" xfId="0" applyNumberFormat="1" applyFont="1" applyFill="1" applyBorder="1" applyAlignment="1">
      <alignment horizontal="justify" vertical="center" wrapText="1"/>
    </xf>
    <xf numFmtId="1" fontId="8" fillId="44" borderId="14" xfId="0" applyNumberFormat="1" applyFont="1" applyFill="1" applyBorder="1" applyAlignment="1" applyProtection="1">
      <alignment horizontal="center" vertical="center" wrapText="1"/>
      <protection locked="0"/>
    </xf>
    <xf numFmtId="0" fontId="10" fillId="41" borderId="14" xfId="58" applyNumberFormat="1" applyFont="1" applyFill="1" applyBorder="1" applyAlignment="1" applyProtection="1">
      <alignment horizontal="center" vertical="center" wrapText="1"/>
      <protection/>
    </xf>
    <xf numFmtId="0" fontId="10" fillId="41" borderId="14" xfId="0" applyNumberFormat="1" applyFont="1" applyFill="1" applyBorder="1" applyAlignment="1" applyProtection="1">
      <alignment horizontal="center" vertical="center" wrapText="1"/>
      <protection locked="0"/>
    </xf>
    <xf numFmtId="0" fontId="8" fillId="45" borderId="24" xfId="56" applyFont="1" applyFill="1" applyBorder="1" applyAlignment="1" applyProtection="1">
      <alignment horizontal="center" vertical="center" wrapText="1"/>
      <protection/>
    </xf>
    <xf numFmtId="0" fontId="8" fillId="46" borderId="14" xfId="0" applyNumberFormat="1" applyFont="1" applyFill="1" applyBorder="1" applyAlignment="1" applyProtection="1">
      <alignment horizontal="center" vertical="center" wrapText="1"/>
      <protection locked="0"/>
    </xf>
    <xf numFmtId="9" fontId="8" fillId="46" borderId="14" xfId="0" applyNumberFormat="1" applyFont="1" applyFill="1" applyBorder="1" applyAlignment="1">
      <alignment horizontal="center" vertical="center" wrapText="1"/>
    </xf>
    <xf numFmtId="10" fontId="10" fillId="41" borderId="14" xfId="58" applyNumberFormat="1" applyFont="1" applyFill="1" applyBorder="1" applyAlignment="1" applyProtection="1">
      <alignment horizontal="center" vertical="center" wrapText="1"/>
      <protection/>
    </xf>
    <xf numFmtId="10" fontId="12" fillId="43" borderId="14" xfId="58" applyNumberFormat="1" applyFont="1" applyFill="1" applyBorder="1" applyAlignment="1" applyProtection="1">
      <alignment horizontal="center" vertical="center" wrapText="1"/>
      <protection/>
    </xf>
    <xf numFmtId="9" fontId="8" fillId="42" borderId="25" xfId="0" applyNumberFormat="1" applyFont="1" applyFill="1" applyBorder="1" applyAlignment="1">
      <alignment horizontal="center" vertical="center" wrapText="1"/>
    </xf>
    <xf numFmtId="0" fontId="11" fillId="41" borderId="14" xfId="58" applyNumberFormat="1" applyFont="1" applyFill="1" applyBorder="1" applyAlignment="1" applyProtection="1">
      <alignment horizontal="center" vertical="center" wrapText="1"/>
      <protection/>
    </xf>
    <xf numFmtId="1" fontId="12" fillId="43" borderId="14" xfId="58" applyNumberFormat="1" applyFont="1" applyFill="1" applyBorder="1" applyAlignment="1" applyProtection="1">
      <alignment horizontal="center" vertical="center" wrapText="1"/>
      <protection/>
    </xf>
    <xf numFmtId="0" fontId="8" fillId="40" borderId="14" xfId="0" applyNumberFormat="1" applyFont="1" applyFill="1" applyBorder="1" applyAlignment="1" applyProtection="1">
      <alignment horizontal="center" vertical="center" wrapText="1"/>
      <protection locked="0"/>
    </xf>
    <xf numFmtId="0" fontId="8" fillId="40" borderId="14" xfId="0" applyNumberFormat="1" applyFont="1" applyFill="1" applyBorder="1" applyAlignment="1" applyProtection="1">
      <alignment horizontal="justify" vertical="center" wrapText="1"/>
      <protection locked="0"/>
    </xf>
    <xf numFmtId="9" fontId="8" fillId="47" borderId="14" xfId="0" applyNumberFormat="1" applyFont="1" applyFill="1" applyBorder="1" applyAlignment="1">
      <alignment horizontal="center" vertical="center" wrapText="1"/>
    </xf>
    <xf numFmtId="9" fontId="11" fillId="45" borderId="14" xfId="58" applyNumberFormat="1" applyFont="1" applyFill="1" applyBorder="1" applyAlignment="1" applyProtection="1">
      <alignment horizontal="center" vertical="center" wrapText="1"/>
      <protection/>
    </xf>
    <xf numFmtId="1" fontId="8" fillId="45" borderId="14" xfId="56" applyNumberFormat="1" applyFont="1" applyFill="1" applyBorder="1" applyAlignment="1" applyProtection="1">
      <alignment horizontal="center" vertical="center" wrapText="1"/>
      <protection/>
    </xf>
    <xf numFmtId="1" fontId="11" fillId="45" borderId="14" xfId="58" applyNumberFormat="1" applyFont="1" applyFill="1" applyBorder="1" applyAlignment="1" applyProtection="1">
      <alignment horizontal="center" vertical="center" wrapText="1"/>
      <protection/>
    </xf>
    <xf numFmtId="0" fontId="12" fillId="43" borderId="14" xfId="56" applyNumberFormat="1" applyFont="1" applyFill="1" applyBorder="1" applyAlignment="1" applyProtection="1">
      <alignment horizontal="center" vertical="center" wrapText="1"/>
      <protection/>
    </xf>
    <xf numFmtId="9" fontId="8" fillId="40" borderId="14" xfId="0" applyNumberFormat="1" applyFont="1" applyFill="1" applyBorder="1" applyAlignment="1">
      <alignment horizontal="justify" vertical="center" wrapText="1"/>
    </xf>
    <xf numFmtId="0" fontId="10" fillId="41" borderId="14" xfId="56" applyFont="1" applyFill="1" applyBorder="1" applyAlignment="1">
      <alignment horizontal="center" vertical="center" wrapText="1"/>
      <protection/>
    </xf>
    <xf numFmtId="0" fontId="10" fillId="45" borderId="14" xfId="0" applyFont="1" applyFill="1" applyBorder="1" applyAlignment="1" applyProtection="1">
      <alignment horizontal="center" vertical="center" wrapText="1"/>
      <protection locked="0"/>
    </xf>
    <xf numFmtId="9" fontId="8" fillId="44" borderId="14" xfId="0" applyNumberFormat="1" applyFont="1" applyFill="1" applyBorder="1" applyAlignment="1">
      <alignment horizontal="justify" vertical="top" wrapText="1"/>
    </xf>
    <xf numFmtId="9" fontId="11" fillId="41" borderId="14" xfId="58" applyNumberFormat="1" applyFont="1" applyFill="1" applyBorder="1" applyAlignment="1" applyProtection="1">
      <alignment horizontal="center" vertical="center" wrapText="1"/>
      <protection/>
    </xf>
    <xf numFmtId="10" fontId="8" fillId="44" borderId="14" xfId="0" applyNumberFormat="1" applyFont="1" applyFill="1" applyBorder="1" applyAlignment="1" applyProtection="1">
      <alignment horizontal="center" vertical="center" wrapText="1"/>
      <protection locked="0"/>
    </xf>
    <xf numFmtId="9" fontId="11" fillId="41" borderId="14" xfId="58" applyFont="1" applyFill="1" applyBorder="1" applyAlignment="1" applyProtection="1">
      <alignment horizontal="center" vertical="center" wrapText="1"/>
      <protection/>
    </xf>
    <xf numFmtId="0" fontId="8" fillId="41" borderId="14" xfId="56" applyFont="1" applyFill="1" applyBorder="1" applyAlignment="1" applyProtection="1">
      <alignment vertical="center" wrapText="1"/>
      <protection locked="0"/>
    </xf>
    <xf numFmtId="9" fontId="8" fillId="46" borderId="14" xfId="0" applyNumberFormat="1" applyFont="1" applyFill="1" applyBorder="1" applyAlignment="1">
      <alignment horizontal="left" vertical="top" wrapText="1"/>
    </xf>
    <xf numFmtId="9" fontId="8" fillId="46" borderId="14" xfId="0" applyNumberFormat="1" applyFont="1" applyFill="1" applyBorder="1" applyAlignment="1">
      <alignment horizontal="justify" vertical="top" wrapText="1"/>
    </xf>
    <xf numFmtId="9" fontId="10" fillId="41" borderId="14" xfId="58" applyFont="1" applyFill="1" applyBorder="1" applyAlignment="1" applyProtection="1">
      <alignment horizontal="center" vertical="center" wrapText="1"/>
      <protection locked="0"/>
    </xf>
    <xf numFmtId="10" fontId="11" fillId="45" borderId="14" xfId="58" applyNumberFormat="1" applyFont="1" applyFill="1" applyBorder="1" applyAlignment="1" applyProtection="1">
      <alignment horizontal="center" vertical="center" wrapText="1"/>
      <protection/>
    </xf>
    <xf numFmtId="10" fontId="8" fillId="45" borderId="14" xfId="58" applyNumberFormat="1" applyFont="1" applyFill="1" applyBorder="1" applyAlignment="1" applyProtection="1">
      <alignment horizontal="center" vertical="center" wrapText="1"/>
      <protection/>
    </xf>
    <xf numFmtId="0" fontId="8" fillId="45" borderId="14" xfId="56" applyFont="1" applyFill="1" applyBorder="1" applyAlignment="1" applyProtection="1">
      <alignment horizontal="center" vertical="center" wrapText="1"/>
      <protection locked="0"/>
    </xf>
    <xf numFmtId="10" fontId="10" fillId="45" borderId="14" xfId="58" applyNumberFormat="1" applyFont="1" applyFill="1" applyBorder="1" applyAlignment="1" applyProtection="1">
      <alignment horizontal="center" vertical="center" wrapText="1"/>
      <protection locked="0"/>
    </xf>
    <xf numFmtId="1" fontId="11" fillId="41" borderId="14" xfId="58" applyNumberFormat="1" applyFont="1" applyFill="1" applyBorder="1" applyAlignment="1" applyProtection="1">
      <alignment horizontal="center" vertical="center" wrapText="1"/>
      <protection/>
    </xf>
    <xf numFmtId="10" fontId="8" fillId="41" borderId="21" xfId="56" applyNumberFormat="1" applyFont="1" applyFill="1" applyBorder="1" applyAlignment="1" applyProtection="1">
      <alignment horizontal="center" vertical="center" wrapText="1"/>
      <protection/>
    </xf>
    <xf numFmtId="0" fontId="10" fillId="45" borderId="0" xfId="56" applyFont="1" applyFill="1" applyAlignment="1">
      <alignment horizontal="center" vertical="center" wrapText="1"/>
      <protection/>
    </xf>
    <xf numFmtId="10" fontId="8" fillId="41" borderId="15" xfId="56" applyNumberFormat="1" applyFont="1" applyFill="1" applyBorder="1" applyAlignment="1" applyProtection="1">
      <alignment horizontal="center" vertical="center" wrapText="1"/>
      <protection/>
    </xf>
    <xf numFmtId="10" fontId="8" fillId="41" borderId="27" xfId="56" applyNumberFormat="1" applyFont="1" applyFill="1" applyBorder="1" applyAlignment="1" applyProtection="1">
      <alignment horizontal="center" vertical="center" wrapText="1"/>
      <protection/>
    </xf>
    <xf numFmtId="10" fontId="10" fillId="41" borderId="27" xfId="56" applyNumberFormat="1" applyFont="1" applyFill="1" applyBorder="1" applyAlignment="1" applyProtection="1">
      <alignment horizontal="center" vertical="center" wrapText="1"/>
      <protection/>
    </xf>
    <xf numFmtId="9" fontId="8" fillId="44" borderId="14" xfId="58" applyFont="1" applyFill="1" applyBorder="1" applyAlignment="1" applyProtection="1">
      <alignment horizontal="center" vertical="center" wrapText="1"/>
      <protection locked="0"/>
    </xf>
    <xf numFmtId="3" fontId="11" fillId="41" borderId="14" xfId="56" applyNumberFormat="1" applyFont="1" applyFill="1" applyBorder="1" applyAlignment="1" applyProtection="1">
      <alignment horizontal="center" vertical="center" wrapText="1"/>
      <protection/>
    </xf>
    <xf numFmtId="1" fontId="10" fillId="41" borderId="14" xfId="56" applyNumberFormat="1" applyFont="1" applyFill="1" applyBorder="1" applyAlignment="1" applyProtection="1">
      <alignment horizontal="center" vertical="center" wrapText="1"/>
      <protection/>
    </xf>
    <xf numFmtId="1" fontId="8" fillId="41" borderId="14" xfId="56" applyNumberFormat="1" applyFont="1" applyFill="1" applyBorder="1" applyAlignment="1" applyProtection="1">
      <alignment horizontal="center" vertical="center" wrapText="1"/>
      <protection/>
    </xf>
    <xf numFmtId="0" fontId="10" fillId="41" borderId="14" xfId="56" applyNumberFormat="1" applyFont="1" applyFill="1" applyBorder="1" applyAlignment="1" applyProtection="1">
      <alignment horizontal="center" vertical="center" wrapText="1"/>
      <protection/>
    </xf>
    <xf numFmtId="0" fontId="8" fillId="44" borderId="14" xfId="0" applyFont="1" applyFill="1" applyBorder="1" applyAlignment="1">
      <alignment horizontal="center" vertical="center" wrapText="1"/>
    </xf>
    <xf numFmtId="0" fontId="8" fillId="0" borderId="0" xfId="0" applyFont="1" applyAlignment="1">
      <alignment/>
    </xf>
    <xf numFmtId="0" fontId="8" fillId="0" borderId="25" xfId="0" applyFont="1" applyBorder="1" applyAlignment="1">
      <alignment/>
    </xf>
    <xf numFmtId="0" fontId="8" fillId="40" borderId="14" xfId="0" applyFont="1" applyFill="1" applyBorder="1" applyAlignment="1">
      <alignment horizontal="center" vertical="center" wrapText="1"/>
    </xf>
    <xf numFmtId="9" fontId="8" fillId="40" borderId="14" xfId="0" applyNumberFormat="1" applyFont="1" applyFill="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8" fillId="0" borderId="0" xfId="0" applyFont="1" applyAlignment="1">
      <alignment horizontal="center" vertical="center"/>
    </xf>
    <xf numFmtId="9" fontId="15" fillId="41" borderId="14" xfId="56" applyNumberFormat="1" applyFont="1" applyFill="1" applyBorder="1" applyAlignment="1" applyProtection="1">
      <alignment horizontal="center" vertical="center" wrapText="1"/>
      <protection/>
    </xf>
    <xf numFmtId="0" fontId="16" fillId="41" borderId="14" xfId="56" applyFont="1" applyFill="1" applyBorder="1" applyAlignment="1" applyProtection="1">
      <alignment horizontal="center" vertical="center" wrapText="1"/>
      <protection/>
    </xf>
    <xf numFmtId="0" fontId="17" fillId="43" borderId="14" xfId="56" applyNumberFormat="1" applyFont="1" applyFill="1" applyBorder="1" applyAlignment="1" applyProtection="1">
      <alignment horizontal="center" vertical="center" wrapText="1"/>
      <protection/>
    </xf>
    <xf numFmtId="0" fontId="16" fillId="43" borderId="14" xfId="56" applyNumberFormat="1" applyFont="1" applyFill="1" applyBorder="1" applyAlignment="1" applyProtection="1">
      <alignment horizontal="center" vertical="center" wrapText="1"/>
      <protection/>
    </xf>
    <xf numFmtId="9" fontId="18" fillId="43" borderId="25" xfId="58" applyFont="1" applyFill="1" applyBorder="1" applyAlignment="1" applyProtection="1">
      <alignment horizontal="center" vertical="center" wrapText="1"/>
      <protection/>
    </xf>
    <xf numFmtId="0" fontId="17" fillId="41" borderId="14" xfId="56" applyNumberFormat="1" applyFont="1" applyFill="1" applyBorder="1" applyAlignment="1" applyProtection="1">
      <alignment horizontal="center" vertical="center" wrapText="1"/>
      <protection/>
    </xf>
    <xf numFmtId="0" fontId="16" fillId="41" borderId="14" xfId="56" applyNumberFormat="1" applyFont="1" applyFill="1" applyBorder="1" applyAlignment="1" applyProtection="1">
      <alignment horizontal="center" vertical="center" wrapText="1"/>
      <protection/>
    </xf>
    <xf numFmtId="9" fontId="18" fillId="41" borderId="14" xfId="58" applyFont="1" applyFill="1" applyBorder="1" applyAlignment="1" applyProtection="1">
      <alignment horizontal="center" vertical="center" wrapText="1"/>
      <protection/>
    </xf>
    <xf numFmtId="9" fontId="18" fillId="43" borderId="14" xfId="58" applyFont="1" applyFill="1" applyBorder="1" applyAlignment="1" applyProtection="1">
      <alignment horizontal="center" vertical="center" wrapText="1"/>
      <protection/>
    </xf>
    <xf numFmtId="9" fontId="19" fillId="45" borderId="14" xfId="58" applyNumberFormat="1" applyFont="1" applyFill="1" applyBorder="1" applyAlignment="1" applyProtection="1">
      <alignment horizontal="center" vertical="center" wrapText="1"/>
      <protection/>
    </xf>
    <xf numFmtId="0" fontId="16" fillId="45" borderId="14" xfId="56" applyFont="1" applyFill="1" applyBorder="1" applyAlignment="1" applyProtection="1">
      <alignment horizontal="center" vertical="center" wrapText="1"/>
      <protection/>
    </xf>
    <xf numFmtId="9" fontId="17" fillId="43" borderId="14" xfId="56" applyNumberFormat="1" applyFont="1" applyFill="1" applyBorder="1" applyAlignment="1" applyProtection="1">
      <alignment horizontal="center" vertical="center" wrapText="1"/>
      <protection/>
    </xf>
    <xf numFmtId="9" fontId="16" fillId="43" borderId="14" xfId="58" applyFont="1" applyFill="1" applyBorder="1" applyAlignment="1" applyProtection="1">
      <alignment horizontal="center" vertical="center" wrapText="1"/>
      <protection/>
    </xf>
    <xf numFmtId="9" fontId="17" fillId="45" borderId="14" xfId="56" applyNumberFormat="1" applyFont="1" applyFill="1" applyBorder="1" applyAlignment="1" applyProtection="1">
      <alignment horizontal="center" vertical="center" wrapText="1"/>
      <protection/>
    </xf>
    <xf numFmtId="9" fontId="16" fillId="45" borderId="14" xfId="56" applyNumberFormat="1" applyFont="1" applyFill="1" applyBorder="1" applyAlignment="1" applyProtection="1">
      <alignment horizontal="center" vertical="center" wrapText="1"/>
      <protection/>
    </xf>
    <xf numFmtId="9" fontId="18" fillId="45" borderId="14" xfId="58" applyFont="1" applyFill="1" applyBorder="1" applyAlignment="1" applyProtection="1">
      <alignment horizontal="center" vertical="center" wrapText="1"/>
      <protection/>
    </xf>
    <xf numFmtId="9" fontId="19" fillId="41" borderId="14" xfId="58" applyNumberFormat="1" applyFont="1" applyFill="1" applyBorder="1" applyAlignment="1" applyProtection="1">
      <alignment horizontal="center" vertical="center" wrapText="1"/>
      <protection/>
    </xf>
    <xf numFmtId="9" fontId="17" fillId="41" borderId="14" xfId="56" applyNumberFormat="1" applyFont="1" applyFill="1" applyBorder="1" applyAlignment="1" applyProtection="1">
      <alignment horizontal="center" vertical="center" wrapText="1"/>
      <protection/>
    </xf>
    <xf numFmtId="9" fontId="16" fillId="41" borderId="14" xfId="58" applyFont="1" applyFill="1" applyBorder="1" applyAlignment="1" applyProtection="1">
      <alignment horizontal="center" vertical="center" wrapText="1"/>
      <protection/>
    </xf>
    <xf numFmtId="9" fontId="16" fillId="45" borderId="14" xfId="58" applyFont="1" applyFill="1" applyBorder="1" applyAlignment="1" applyProtection="1">
      <alignment horizontal="center" vertical="center" wrapText="1"/>
      <protection/>
    </xf>
    <xf numFmtId="9" fontId="16" fillId="41" borderId="14" xfId="0" applyNumberFormat="1" applyFont="1" applyFill="1" applyBorder="1" applyAlignment="1" applyProtection="1">
      <alignment horizontal="center" vertical="center" wrapText="1"/>
      <protection/>
    </xf>
    <xf numFmtId="10" fontId="18" fillId="44" borderId="14" xfId="56" applyNumberFormat="1" applyFont="1" applyFill="1" applyBorder="1" applyAlignment="1" applyProtection="1">
      <alignment horizontal="center" vertical="center" wrapText="1"/>
      <protection/>
    </xf>
    <xf numFmtId="10" fontId="19" fillId="41" borderId="14" xfId="58" applyNumberFormat="1" applyFont="1" applyFill="1" applyBorder="1" applyAlignment="1" applyProtection="1">
      <alignment horizontal="center" vertical="center" wrapText="1"/>
      <protection/>
    </xf>
    <xf numFmtId="9" fontId="16" fillId="43" borderId="14" xfId="56" applyNumberFormat="1" applyFont="1" applyFill="1" applyBorder="1" applyAlignment="1" applyProtection="1">
      <alignment horizontal="center" vertical="center" wrapText="1"/>
      <protection/>
    </xf>
    <xf numFmtId="9" fontId="16" fillId="41" borderId="14" xfId="56" applyNumberFormat="1" applyFont="1" applyFill="1" applyBorder="1" applyAlignment="1" applyProtection="1">
      <alignment horizontal="center" vertical="center" wrapText="1"/>
      <protection/>
    </xf>
    <xf numFmtId="0" fontId="16" fillId="43" borderId="14" xfId="58" applyNumberFormat="1" applyFont="1" applyFill="1" applyBorder="1" applyAlignment="1" applyProtection="1">
      <alignment horizontal="center" vertical="center" wrapText="1"/>
      <protection/>
    </xf>
    <xf numFmtId="0" fontId="16" fillId="41" borderId="14" xfId="58" applyNumberFormat="1" applyFont="1" applyFill="1" applyBorder="1" applyAlignment="1" applyProtection="1">
      <alignment horizontal="center" vertical="center" wrapText="1"/>
      <protection/>
    </xf>
    <xf numFmtId="9" fontId="16" fillId="41" borderId="14" xfId="58" applyNumberFormat="1" applyFont="1" applyFill="1" applyBorder="1" applyAlignment="1" applyProtection="1">
      <alignment horizontal="center" vertical="center" wrapText="1"/>
      <protection/>
    </xf>
    <xf numFmtId="0" fontId="18" fillId="41" borderId="14" xfId="58" applyNumberFormat="1" applyFont="1" applyFill="1" applyBorder="1" applyAlignment="1" applyProtection="1">
      <alignment horizontal="center" vertical="center" wrapText="1"/>
      <protection/>
    </xf>
    <xf numFmtId="10" fontId="18" fillId="43" borderId="14" xfId="58" applyNumberFormat="1" applyFont="1" applyFill="1" applyBorder="1" applyAlignment="1" applyProtection="1">
      <alignment horizontal="center" vertical="center" wrapText="1"/>
      <protection/>
    </xf>
    <xf numFmtId="10" fontId="18" fillId="41" borderId="14" xfId="58" applyNumberFormat="1" applyFont="1" applyFill="1" applyBorder="1" applyAlignment="1" applyProtection="1">
      <alignment horizontal="center" vertical="center" wrapText="1"/>
      <protection/>
    </xf>
    <xf numFmtId="0" fontId="18" fillId="44" borderId="14" xfId="56" applyFont="1" applyFill="1" applyBorder="1" applyAlignment="1" applyProtection="1">
      <alignment horizontal="center" vertical="center" wrapText="1"/>
      <protection/>
    </xf>
    <xf numFmtId="0" fontId="17" fillId="43" borderId="14" xfId="58" applyNumberFormat="1" applyFont="1" applyFill="1" applyBorder="1" applyAlignment="1" applyProtection="1">
      <alignment horizontal="center" vertical="center" wrapText="1"/>
      <protection/>
    </xf>
    <xf numFmtId="0" fontId="17" fillId="41" borderId="14" xfId="58" applyNumberFormat="1" applyFont="1" applyFill="1" applyBorder="1" applyAlignment="1" applyProtection="1">
      <alignment horizontal="center" vertical="center" wrapText="1"/>
      <protection/>
    </xf>
    <xf numFmtId="1" fontId="16" fillId="41" borderId="14" xfId="58" applyNumberFormat="1" applyFont="1" applyFill="1" applyBorder="1" applyAlignment="1" applyProtection="1">
      <alignment horizontal="center" vertical="center" wrapText="1"/>
      <protection/>
    </xf>
    <xf numFmtId="10" fontId="19" fillId="45" borderId="14" xfId="58" applyNumberFormat="1" applyFont="1" applyFill="1" applyBorder="1" applyAlignment="1" applyProtection="1">
      <alignment horizontal="center" vertical="center" wrapText="1"/>
      <protection/>
    </xf>
    <xf numFmtId="9" fontId="17" fillId="43" borderId="14" xfId="58" applyNumberFormat="1" applyFont="1" applyFill="1" applyBorder="1" applyAlignment="1" applyProtection="1">
      <alignment horizontal="center" vertical="center" wrapText="1"/>
      <protection/>
    </xf>
    <xf numFmtId="9" fontId="17" fillId="45" borderId="14" xfId="58" applyNumberFormat="1" applyFont="1" applyFill="1" applyBorder="1" applyAlignment="1" applyProtection="1">
      <alignment horizontal="center" vertical="center" wrapText="1"/>
      <protection/>
    </xf>
    <xf numFmtId="10" fontId="16" fillId="41" borderId="14" xfId="56" applyNumberFormat="1" applyFont="1" applyFill="1" applyBorder="1" applyAlignment="1" applyProtection="1">
      <alignment horizontal="center" vertical="center" wrapText="1"/>
      <protection/>
    </xf>
    <xf numFmtId="1" fontId="17" fillId="43" borderId="14" xfId="58" applyNumberFormat="1" applyFont="1" applyFill="1" applyBorder="1" applyAlignment="1" applyProtection="1">
      <alignment horizontal="center" vertical="center" wrapText="1"/>
      <protection/>
    </xf>
    <xf numFmtId="1" fontId="17" fillId="45" borderId="14" xfId="58" applyNumberFormat="1" applyFont="1" applyFill="1" applyBorder="1" applyAlignment="1" applyProtection="1">
      <alignment horizontal="center" vertical="center" wrapText="1"/>
      <protection/>
    </xf>
    <xf numFmtId="9" fontId="17" fillId="41" borderId="14" xfId="58" applyNumberFormat="1" applyFont="1" applyFill="1" applyBorder="1" applyAlignment="1" applyProtection="1">
      <alignment horizontal="center" vertical="center" wrapText="1"/>
      <protection/>
    </xf>
    <xf numFmtId="9" fontId="17" fillId="43" borderId="14" xfId="58" applyFont="1" applyFill="1" applyBorder="1" applyAlignment="1" applyProtection="1">
      <alignment horizontal="center" vertical="center" wrapText="1"/>
      <protection/>
    </xf>
    <xf numFmtId="9" fontId="17" fillId="41" borderId="14" xfId="58" applyFont="1" applyFill="1" applyBorder="1" applyAlignment="1" applyProtection="1">
      <alignment horizontal="center" vertical="center" wrapText="1"/>
      <protection/>
    </xf>
    <xf numFmtId="10" fontId="17" fillId="45" borderId="14" xfId="58" applyNumberFormat="1" applyFont="1" applyFill="1" applyBorder="1" applyAlignment="1" applyProtection="1">
      <alignment horizontal="center" vertical="center" wrapText="1"/>
      <protection/>
    </xf>
    <xf numFmtId="10" fontId="16" fillId="45" borderId="14" xfId="58" applyNumberFormat="1" applyFont="1" applyFill="1" applyBorder="1" applyAlignment="1" applyProtection="1">
      <alignment horizontal="center" vertical="center" wrapText="1"/>
      <protection/>
    </xf>
    <xf numFmtId="10" fontId="18" fillId="45" borderId="14" xfId="58" applyNumberFormat="1" applyFont="1" applyFill="1" applyBorder="1" applyAlignment="1" applyProtection="1">
      <alignment horizontal="center" vertical="center" wrapText="1"/>
      <protection/>
    </xf>
    <xf numFmtId="9" fontId="18" fillId="43" borderId="28" xfId="58" applyFont="1" applyFill="1" applyBorder="1" applyAlignment="1" applyProtection="1">
      <alignment horizontal="center" vertical="center" wrapText="1"/>
      <protection/>
    </xf>
    <xf numFmtId="0" fontId="16" fillId="43" borderId="29" xfId="56" applyNumberFormat="1" applyFont="1" applyFill="1" applyBorder="1" applyAlignment="1" applyProtection="1">
      <alignment horizontal="center" vertical="center" wrapText="1"/>
      <protection/>
    </xf>
    <xf numFmtId="9" fontId="18" fillId="43" borderId="24" xfId="58" applyFont="1" applyFill="1" applyBorder="1" applyAlignment="1" applyProtection="1">
      <alignment horizontal="center" vertical="center" wrapText="1"/>
      <protection/>
    </xf>
    <xf numFmtId="1" fontId="17" fillId="41" borderId="30" xfId="58" applyNumberFormat="1" applyFont="1" applyFill="1" applyBorder="1" applyAlignment="1" applyProtection="1">
      <alignment horizontal="center" vertical="center" wrapText="1"/>
      <protection/>
    </xf>
    <xf numFmtId="3" fontId="17" fillId="43" borderId="14" xfId="56" applyNumberFormat="1" applyFont="1" applyFill="1" applyBorder="1" applyAlignment="1" applyProtection="1">
      <alignment horizontal="center" vertical="center" wrapText="1"/>
      <protection/>
    </xf>
    <xf numFmtId="3" fontId="17" fillId="41" borderId="14" xfId="56" applyNumberFormat="1" applyFont="1" applyFill="1" applyBorder="1" applyAlignment="1" applyProtection="1">
      <alignment horizontal="center" vertical="center" wrapText="1"/>
      <protection/>
    </xf>
    <xf numFmtId="10" fontId="16" fillId="0" borderId="0" xfId="0" applyNumberFormat="1" applyFont="1" applyAlignment="1">
      <alignment/>
    </xf>
    <xf numFmtId="0" fontId="16" fillId="0" borderId="0" xfId="0" applyFont="1" applyAlignment="1">
      <alignment/>
    </xf>
    <xf numFmtId="0" fontId="6" fillId="37" borderId="31" xfId="56" applyFont="1" applyFill="1" applyBorder="1" applyAlignment="1" applyProtection="1">
      <alignment horizontal="center" vertical="center" wrapText="1"/>
      <protection/>
    </xf>
    <xf numFmtId="0" fontId="6" fillId="48" borderId="14" xfId="56" applyFont="1" applyFill="1" applyBorder="1" applyAlignment="1" applyProtection="1">
      <alignment horizontal="center" vertical="center" wrapText="1"/>
      <protection/>
    </xf>
    <xf numFmtId="0" fontId="8" fillId="0" borderId="0" xfId="0" applyFont="1" applyAlignment="1">
      <alignment/>
    </xf>
    <xf numFmtId="1" fontId="8" fillId="45" borderId="14" xfId="56" applyNumberFormat="1" applyFont="1" applyFill="1" applyBorder="1" applyAlignment="1" applyProtection="1">
      <alignment horizontal="justify" vertical="center" wrapText="1"/>
      <protection/>
    </xf>
    <xf numFmtId="9" fontId="51" fillId="46" borderId="14" xfId="48" applyNumberFormat="1" applyFill="1" applyBorder="1" applyAlignment="1">
      <alignment horizontal="justify" vertical="center" wrapText="1"/>
    </xf>
    <xf numFmtId="0" fontId="0" fillId="45" borderId="14" xfId="0" applyFont="1" applyFill="1" applyBorder="1" applyAlignment="1">
      <alignment horizontal="center" vertical="center" wrapText="1"/>
    </xf>
    <xf numFmtId="0" fontId="8" fillId="45" borderId="14" xfId="0" applyFont="1" applyFill="1" applyBorder="1" applyAlignment="1">
      <alignment horizontal="center" vertical="center" wrapText="1"/>
    </xf>
    <xf numFmtId="0" fontId="10" fillId="41" borderId="24" xfId="56" applyFont="1" applyFill="1" applyBorder="1" applyAlignment="1" applyProtection="1">
      <alignment horizontal="center" vertical="center" wrapText="1"/>
      <protection/>
    </xf>
    <xf numFmtId="9" fontId="8" fillId="45" borderId="14" xfId="0" applyNumberFormat="1" applyFont="1" applyFill="1" applyBorder="1" applyAlignment="1">
      <alignment horizontal="left" vertical="center" wrapText="1"/>
    </xf>
    <xf numFmtId="0" fontId="8" fillId="42" borderId="25" xfId="0" applyFont="1" applyFill="1" applyBorder="1" applyAlignment="1">
      <alignment horizontal="justify" vertical="justify" wrapText="1"/>
    </xf>
    <xf numFmtId="0" fontId="8" fillId="46" borderId="24" xfId="56" applyFont="1" applyFill="1" applyBorder="1" applyAlignment="1" applyProtection="1">
      <alignment horizontal="center" vertical="center" wrapText="1"/>
      <protection/>
    </xf>
    <xf numFmtId="0" fontId="0" fillId="37" borderId="14" xfId="0" applyFill="1" applyBorder="1" applyAlignment="1">
      <alignment horizontal="center" vertical="center"/>
    </xf>
    <xf numFmtId="0" fontId="10" fillId="44" borderId="29" xfId="56" applyFont="1" applyFill="1" applyBorder="1" applyAlignment="1" applyProtection="1">
      <alignment horizontal="center" vertical="center" wrapText="1"/>
      <protection/>
    </xf>
    <xf numFmtId="0" fontId="10" fillId="44" borderId="32" xfId="56" applyFont="1" applyFill="1" applyBorder="1" applyAlignment="1" applyProtection="1">
      <alignment horizontal="center" vertical="center" wrapText="1"/>
      <protection/>
    </xf>
    <xf numFmtId="0" fontId="10" fillId="44" borderId="30" xfId="56" applyFont="1" applyFill="1" applyBorder="1" applyAlignment="1" applyProtection="1">
      <alignment horizontal="center" vertical="center" wrapText="1"/>
      <protection/>
    </xf>
    <xf numFmtId="0" fontId="0"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4" fillId="37" borderId="14" xfId="56" applyFont="1" applyFill="1" applyBorder="1" applyAlignment="1" applyProtection="1">
      <alignment horizontal="center" vertical="center" wrapText="1"/>
      <protection/>
    </xf>
    <xf numFmtId="0" fontId="0" fillId="36" borderId="14" xfId="56" applyFont="1" applyFill="1" applyBorder="1" applyAlignment="1" applyProtection="1">
      <alignment horizontal="center" vertical="center" wrapText="1"/>
      <protection/>
    </xf>
    <xf numFmtId="0" fontId="4" fillId="36" borderId="14" xfId="56" applyFont="1" applyFill="1" applyBorder="1" applyAlignment="1" applyProtection="1">
      <alignment horizontal="center" vertical="center" wrapText="1"/>
      <protection/>
    </xf>
    <xf numFmtId="0" fontId="10" fillId="36" borderId="14" xfId="56" applyFont="1" applyFill="1" applyBorder="1" applyAlignment="1" applyProtection="1">
      <alignment horizontal="center" vertical="center" wrapText="1"/>
      <protection/>
    </xf>
    <xf numFmtId="0" fontId="6" fillId="37" borderId="33" xfId="56" applyFont="1" applyFill="1" applyBorder="1" applyAlignment="1" applyProtection="1">
      <alignment horizontal="center" vertical="center" wrapText="1"/>
      <protection/>
    </xf>
    <xf numFmtId="0" fontId="6" fillId="37" borderId="34" xfId="0" applyFont="1" applyFill="1" applyBorder="1" applyAlignment="1" applyProtection="1">
      <alignment horizontal="center" vertical="center" wrapText="1"/>
      <protection locked="0"/>
    </xf>
    <xf numFmtId="0" fontId="6" fillId="37" borderId="35" xfId="0" applyFont="1" applyFill="1" applyBorder="1" applyAlignment="1" applyProtection="1">
      <alignment horizontal="center" vertical="center" wrapText="1"/>
      <protection locked="0"/>
    </xf>
    <xf numFmtId="0" fontId="5" fillId="37" borderId="12" xfId="56" applyFont="1" applyFill="1" applyBorder="1" applyAlignment="1" applyProtection="1">
      <alignment horizontal="center" vertical="center" wrapText="1"/>
      <protection/>
    </xf>
    <xf numFmtId="9" fontId="7" fillId="49" borderId="33" xfId="56" applyNumberFormat="1" applyFont="1" applyFill="1" applyBorder="1" applyAlignment="1" applyProtection="1">
      <alignment horizontal="center" vertical="center" wrapText="1"/>
      <protection/>
    </xf>
    <xf numFmtId="0" fontId="14" fillId="37" borderId="12" xfId="56" applyFont="1" applyFill="1" applyBorder="1" applyAlignment="1" applyProtection="1">
      <alignment horizontal="center" vertical="center" wrapText="1"/>
      <protection/>
    </xf>
    <xf numFmtId="0" fontId="5" fillId="37" borderId="33" xfId="56" applyFont="1" applyFill="1" applyBorder="1" applyAlignment="1" applyProtection="1">
      <alignment horizontal="center" vertical="center" wrapText="1"/>
      <protection/>
    </xf>
    <xf numFmtId="0" fontId="14" fillId="37" borderId="33" xfId="56" applyFont="1" applyFill="1" applyBorder="1" applyAlignment="1" applyProtection="1">
      <alignment horizontal="center" vertical="center" wrapText="1"/>
      <protection/>
    </xf>
    <xf numFmtId="0" fontId="5" fillId="37" borderId="31" xfId="56" applyFont="1" applyFill="1" applyBorder="1" applyAlignment="1" applyProtection="1">
      <alignment horizontal="center" vertical="center" wrapText="1"/>
      <protection/>
    </xf>
    <xf numFmtId="0" fontId="6" fillId="37" borderId="12" xfId="56" applyFont="1" applyFill="1" applyBorder="1" applyAlignment="1" applyProtection="1">
      <alignment horizontal="center" vertical="center" wrapText="1"/>
      <protection/>
    </xf>
    <xf numFmtId="0" fontId="5" fillId="37" borderId="36" xfId="56" applyFont="1" applyFill="1" applyBorder="1" applyAlignment="1" applyProtection="1">
      <alignment horizontal="center" vertical="center" wrapText="1"/>
      <protection/>
    </xf>
    <xf numFmtId="0" fontId="14" fillId="37" borderId="33" xfId="56" applyFont="1" applyFill="1" applyBorder="1" applyAlignment="1" applyProtection="1">
      <alignment horizontal="center" vertical="center" textRotation="90" wrapText="1"/>
      <protection/>
    </xf>
    <xf numFmtId="0" fontId="3" fillId="37" borderId="12" xfId="56" applyFont="1" applyFill="1" applyBorder="1" applyAlignment="1" applyProtection="1">
      <alignment horizontal="center" wrapText="1"/>
      <protection/>
    </xf>
    <xf numFmtId="0" fontId="5" fillId="36" borderId="12" xfId="56" applyFont="1" applyFill="1" applyBorder="1" applyAlignment="1" applyProtection="1">
      <alignment horizontal="center"/>
      <protection/>
    </xf>
    <xf numFmtId="0" fontId="3" fillId="37" borderId="12" xfId="56" applyFont="1" applyFill="1" applyBorder="1" applyAlignment="1" applyProtection="1">
      <alignment horizontal="center" vertical="center" wrapText="1"/>
      <protection/>
    </xf>
    <xf numFmtId="180" fontId="5" fillId="36" borderId="12" xfId="56" applyNumberFormat="1" applyFont="1" applyFill="1" applyBorder="1" applyAlignment="1" applyProtection="1">
      <alignment horizontal="center" vertical="center"/>
      <protection/>
    </xf>
    <xf numFmtId="0" fontId="5" fillId="36" borderId="12" xfId="56" applyFont="1" applyFill="1" applyBorder="1" applyAlignment="1" applyProtection="1">
      <alignment horizontal="center" wrapText="1"/>
      <protection/>
    </xf>
    <xf numFmtId="0" fontId="0" fillId="36" borderId="33" xfId="56" applyFont="1" applyFill="1" applyBorder="1" applyAlignment="1" applyProtection="1">
      <alignment horizontal="center" wrapText="1"/>
      <protection/>
    </xf>
    <xf numFmtId="0" fontId="3" fillId="36" borderId="10" xfId="56" applyFont="1" applyFill="1" applyBorder="1" applyAlignment="1" applyProtection="1">
      <alignment horizontal="center"/>
      <protection/>
    </xf>
    <xf numFmtId="0" fontId="3" fillId="36" borderId="11" xfId="56" applyFont="1" applyFill="1" applyBorder="1" applyAlignment="1" applyProtection="1">
      <alignment horizontal="center" vertical="center" wrapText="1"/>
      <protection/>
    </xf>
    <xf numFmtId="0" fontId="4" fillId="36" borderId="12" xfId="56" applyFont="1" applyFill="1" applyBorder="1" applyAlignment="1" applyProtection="1">
      <alignment horizontal="center" vertical="top" wrapText="1"/>
      <protection/>
    </xf>
    <xf numFmtId="0" fontId="9" fillId="39" borderId="15" xfId="0" applyFont="1" applyFill="1" applyBorder="1" applyAlignment="1">
      <alignment horizontal="center" vertical="center" textRotation="90" wrapText="1"/>
    </xf>
    <xf numFmtId="0" fontId="7" fillId="39" borderId="37" xfId="0" applyFont="1" applyFill="1" applyBorder="1" applyAlignment="1">
      <alignment horizontal="center" vertical="center" wrapText="1"/>
    </xf>
    <xf numFmtId="0" fontId="7" fillId="39" borderId="21" xfId="0" applyFont="1" applyFill="1" applyBorder="1" applyAlignment="1">
      <alignment horizontal="center" vertical="center" wrapText="1"/>
    </xf>
    <xf numFmtId="0" fontId="7" fillId="39" borderId="15"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xcel Built-in Normal_Hoja1" xfId="47"/>
    <cellStyle name="Hyperlink" xfId="48"/>
    <cellStyle name="Followed Hyperlink" xfId="49"/>
    <cellStyle name="Incorrecto" xfId="50"/>
    <cellStyle name="Comma" xfId="51"/>
    <cellStyle name="Comma [0]" xfId="52"/>
    <cellStyle name="Currency" xfId="53"/>
    <cellStyle name="Currency [0]" xfId="54"/>
    <cellStyle name="Neutral" xfId="55"/>
    <cellStyle name="Normal_Hoja1" xfId="56"/>
    <cellStyle name="Notas" xfId="57"/>
    <cellStyle name="Percent" xfId="58"/>
    <cellStyle name="Rojo" xfId="59"/>
    <cellStyle name="Salida" xfId="60"/>
    <cellStyle name="TableStyleLight1" xfId="61"/>
    <cellStyle name="Texto de advertencia" xfId="62"/>
    <cellStyle name="Texto explicativo" xfId="63"/>
    <cellStyle name="Título" xfId="64"/>
    <cellStyle name="Título 2" xfId="65"/>
    <cellStyle name="Título 3" xfId="66"/>
    <cellStyle name="Total" xfId="67"/>
    <cellStyle name="Verde" xfId="68"/>
  </cellStyles>
  <dxfs count="228">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
      <font>
        <b val="0"/>
        <i val="0"/>
        <u val="none"/>
        <strike val="0"/>
        <sz val="10"/>
        <color indexed="8"/>
      </font>
      <fill>
        <patternFill patternType="solid">
          <fgColor indexed="60"/>
          <bgColor indexed="10"/>
        </patternFill>
      </fill>
      <border>
        <left/>
        <right/>
        <top/>
        <bottom/>
      </border>
    </dxf>
    <dxf>
      <font>
        <b val="0"/>
        <i val="0"/>
        <u val="none"/>
        <strike val="0"/>
        <sz val="10"/>
        <color indexed="8"/>
      </font>
      <fill>
        <patternFill patternType="solid">
          <fgColor indexed="34"/>
          <bgColor indexed="13"/>
        </patternFill>
      </fill>
      <border>
        <left/>
        <right/>
        <top/>
        <bottom/>
      </border>
    </dxf>
    <dxf>
      <font>
        <b val="0"/>
        <i val="0"/>
        <u val="none"/>
        <strike val="0"/>
        <sz val="10"/>
        <color indexed="8"/>
      </font>
      <fill>
        <patternFill patternType="solid">
          <fgColor indexed="21"/>
          <bgColor indexed="17"/>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DDD9C3"/>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San Crístobal</a:t>
            </a:r>
          </a:p>
        </c:rich>
      </c:tx>
      <c:layout>
        <c:manualLayout>
          <c:xMode val="factor"/>
          <c:yMode val="factor"/>
          <c:x val="0.09225"/>
          <c:y val="0.0355"/>
        </c:manualLayout>
      </c:layout>
      <c:spPr>
        <a:noFill/>
        <a:ln>
          <a:noFill/>
        </a:ln>
      </c:spPr>
    </c:title>
    <c:view3D>
      <c:rotX val="23"/>
      <c:hPercent val="72"/>
      <c:rotY val="6"/>
      <c:depthPercent val="100"/>
      <c:rAngAx val="1"/>
    </c:view3D>
    <c:plotArea>
      <c:layout>
        <c:manualLayout>
          <c:xMode val="edge"/>
          <c:yMode val="edge"/>
          <c:x val="0.13275"/>
          <c:y val="0.24675"/>
          <c:w val="0.785"/>
          <c:h val="0.67475"/>
        </c:manualLayout>
      </c:layout>
      <c:bar3DChart>
        <c:barDir val="col"/>
        <c:grouping val="clustered"/>
        <c:varyColors val="0"/>
        <c:ser>
          <c:idx val="0"/>
          <c:order val="0"/>
          <c:tx>
            <c:strRef>
              <c:f>Hoja2!$B$4</c:f>
              <c:strCache>
                <c:ptCount val="1"/>
                <c:pt idx="0">
                  <c:v>% De Ejecución III Trimestre</c:v>
                </c:pt>
              </c:strCache>
            </c:strRef>
          </c:tx>
          <c:spPr>
            <a:solidFill>
              <a:srgbClr val="00458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cat>
            <c:strRef>
              <c:f>Hoja2!$C$3:$I$3</c:f>
              <c:strCache/>
            </c:strRef>
          </c:cat>
          <c:val>
            <c:numRef>
              <c:f>Hoja2!$C$4:$I$4</c:f>
              <c:numCache/>
            </c:numRef>
          </c:val>
          <c:shape val="box"/>
        </c:ser>
        <c:ser>
          <c:idx val="1"/>
          <c:order val="1"/>
          <c:tx>
            <c:strRef>
              <c:f>Hoja2!$B$5</c:f>
              <c:strCache>
                <c:ptCount val="1"/>
                <c:pt idx="0">
                  <c:v>% De Avance Anual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latin typeface="Arial"/>
                    <a:ea typeface="Arial"/>
                    <a:cs typeface="Arial"/>
                  </a:defRPr>
                </a:pPr>
              </a:p>
            </c:txPr>
            <c:showLegendKey val="0"/>
            <c:showVal val="1"/>
            <c:showBubbleSize val="0"/>
            <c:showCatName val="0"/>
            <c:showSerName val="0"/>
            <c:showPercent val="0"/>
          </c:dLbls>
          <c:cat>
            <c:strRef>
              <c:f>Hoja2!$C$3:$I$3</c:f>
              <c:strCache/>
            </c:strRef>
          </c:cat>
          <c:val>
            <c:numRef>
              <c:f>Hoja2!$C$5:$I$5</c:f>
              <c:numCache/>
            </c:numRef>
          </c:val>
          <c:shape val="box"/>
        </c:ser>
        <c:shape val="box"/>
        <c:axId val="39444652"/>
        <c:axId val="19457549"/>
      </c:bar3DChart>
      <c:catAx>
        <c:axId val="3944465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9457549"/>
        <c:crossesAt val="0"/>
        <c:auto val="1"/>
        <c:lblOffset val="100"/>
        <c:tickLblSkip val="2"/>
        <c:noMultiLvlLbl val="0"/>
      </c:catAx>
      <c:valAx>
        <c:axId val="19457549"/>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9444652"/>
        <c:crossesAt val="1"/>
        <c:crossBetween val="between"/>
        <c:dispUnits/>
      </c:valAx>
      <c:spPr>
        <a:noFill/>
        <a:ln>
          <a:noFill/>
        </a:ln>
      </c:spPr>
    </c:plotArea>
    <c:legend>
      <c:legendPos val="r"/>
      <c:layout>
        <c:manualLayout>
          <c:xMode val="edge"/>
          <c:yMode val="edge"/>
          <c:x val="0.17675"/>
          <c:y val="0.9505"/>
          <c:w val="0.41225"/>
          <c:h val="0.0495"/>
        </c:manualLayout>
      </c:layout>
      <c:overlay val="0"/>
      <c:spPr>
        <a:noFill/>
        <a:ln w="3175">
          <a:noFill/>
        </a:ln>
      </c:spPr>
      <c:txPr>
        <a:bodyPr vert="horz" rot="0"/>
        <a:lstStyle/>
        <a:p>
          <a:pPr>
            <a:defRPr lang="en-US" cap="none" sz="65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DDD9C3"/>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9</xdr:row>
      <xdr:rowOff>904875</xdr:rowOff>
    </xdr:from>
    <xdr:to>
      <xdr:col>7</xdr:col>
      <xdr:colOff>9525</xdr:colOff>
      <xdr:row>19</xdr:row>
      <xdr:rowOff>104775</xdr:rowOff>
    </xdr:to>
    <xdr:graphicFrame>
      <xdr:nvGraphicFramePr>
        <xdr:cNvPr id="1" name="Gráfico 1"/>
        <xdr:cNvGraphicFramePr/>
      </xdr:nvGraphicFramePr>
      <xdr:xfrm>
        <a:off x="1895475" y="4505325"/>
        <a:ext cx="7410450" cy="6257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rtires.gov.co/index.php/noticias/229-los-martires-le-rinden-cuentas-a-la-ciudadania" TargetMode="External" /><Relationship Id="rId2" Type="http://schemas.openxmlformats.org/officeDocument/2006/relationships/hyperlink" Target="http://www.martires.gov.co/index.php/noticias/233-instalacion-encuentros-ciudadanos-2016"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U62"/>
  <sheetViews>
    <sheetView tabSelected="1" view="pageBreakPreview" zoomScale="70" zoomScaleNormal="64" zoomScaleSheetLayoutView="70" zoomScalePageLayoutView="0" workbookViewId="0" topLeftCell="D8">
      <pane xSplit="9000" ySplit="1365" topLeftCell="U36" activePane="bottomRight" state="split"/>
      <selection pane="topLeft" activeCell="D8" sqref="D8"/>
      <selection pane="topRight" activeCell="Z9" sqref="Z9:Z11"/>
      <selection pane="bottomLeft" activeCell="S20" sqref="S20"/>
      <selection pane="bottomRight" activeCell="X20" sqref="X20"/>
    </sheetView>
  </sheetViews>
  <sheetFormatPr defaultColWidth="11.57421875" defaultRowHeight="12.75" customHeight="1"/>
  <cols>
    <col min="1" max="1" width="16.8515625" style="0" customWidth="1"/>
    <col min="2" max="2" width="10.421875" style="0" customWidth="1"/>
    <col min="3" max="3" width="12.00390625" style="217" customWidth="1"/>
    <col min="4" max="4" width="8.140625" style="0" customWidth="1"/>
    <col min="5" max="5" width="20.28125" style="0" customWidth="1"/>
    <col min="6" max="6" width="5.28125" style="214" customWidth="1"/>
    <col min="7" max="7" width="6.421875" style="214" customWidth="1"/>
    <col min="8" max="8" width="6.8515625" style="214" customWidth="1"/>
    <col min="9" max="9" width="5.7109375" style="214" customWidth="1"/>
    <col min="10" max="11" width="5.28125" style="214" customWidth="1"/>
    <col min="12" max="12" width="6.28125" style="214" customWidth="1"/>
    <col min="13" max="13" width="5.28125" style="214" customWidth="1"/>
    <col min="14" max="14" width="6.28125" style="214" customWidth="1"/>
    <col min="15" max="15" width="5.00390625" style="214" customWidth="1"/>
    <col min="16" max="16" width="6.421875" style="214" customWidth="1"/>
    <col min="17" max="17" width="7.421875" style="214" customWidth="1"/>
    <col min="18" max="18" width="7.00390625" style="0" customWidth="1"/>
    <col min="19" max="19" width="5.28125" style="0" customWidth="1"/>
    <col min="20" max="20" width="5.7109375" style="0" customWidth="1"/>
    <col min="21" max="21" width="6.57421875" style="0" customWidth="1"/>
    <col min="22" max="22" width="6.7109375" style="0" customWidth="1"/>
    <col min="23" max="23" width="7.8515625" style="0" customWidth="1"/>
    <col min="24" max="24" width="5.7109375" style="0" customWidth="1"/>
    <col min="25" max="25" width="20.57421875" style="0" customWidth="1"/>
    <col min="26" max="26" width="31.28125" style="0" customWidth="1"/>
    <col min="27" max="27" width="19.7109375" style="0" customWidth="1"/>
    <col min="28" max="28" width="16.28125" style="0" customWidth="1"/>
    <col min="29" max="29" width="11.57421875" style="0" customWidth="1"/>
    <col min="30" max="30" width="12.421875" style="0" customWidth="1"/>
    <col min="31" max="31" width="23.57421875" style="0" customWidth="1"/>
    <col min="32" max="32" width="7.28125" style="157" customWidth="1"/>
    <col min="33" max="33" width="8.7109375" style="157" customWidth="1"/>
    <col min="34" max="34" width="30.7109375" style="0" customWidth="1"/>
    <col min="35" max="35" width="14.00390625" style="0" customWidth="1"/>
    <col min="36" max="36" width="7.7109375" style="0" customWidth="1"/>
    <col min="37" max="37" width="6.28125" style="0" customWidth="1"/>
    <col min="38" max="38" width="33.7109375" style="0" customWidth="1"/>
    <col min="39" max="39" width="10.28125" style="0" customWidth="1"/>
    <col min="40" max="40" width="7.140625" style="0" customWidth="1"/>
    <col min="41" max="41" width="5.8515625" style="0" customWidth="1"/>
    <col min="42" max="42" width="50.8515625" style="0" customWidth="1"/>
    <col min="43" max="43" width="34.28125" style="0" customWidth="1"/>
    <col min="44" max="44" width="7.7109375" style="0" customWidth="1"/>
    <col min="45" max="45" width="7.28125" style="0" customWidth="1"/>
    <col min="46" max="46" width="29.28125" style="0" customWidth="1"/>
    <col min="47" max="47" width="14.28125" style="0" customWidth="1"/>
  </cols>
  <sheetData>
    <row r="1" spans="1:31" ht="12.75" customHeight="1">
      <c r="A1" s="253"/>
      <c r="B1" s="253"/>
      <c r="C1" s="253"/>
      <c r="D1" s="253"/>
      <c r="E1" s="253"/>
      <c r="F1" s="254" t="s">
        <v>0</v>
      </c>
      <c r="G1" s="254"/>
      <c r="H1" s="254"/>
      <c r="I1" s="254"/>
      <c r="J1" s="254"/>
      <c r="K1" s="254"/>
      <c r="L1" s="254"/>
      <c r="M1" s="254"/>
      <c r="N1" s="254"/>
      <c r="O1" s="254"/>
      <c r="P1" s="254"/>
      <c r="Q1" s="254"/>
      <c r="R1" s="254"/>
      <c r="S1" s="254"/>
      <c r="T1" s="254"/>
      <c r="U1" s="254"/>
      <c r="V1" s="254"/>
      <c r="W1" s="254"/>
      <c r="X1" s="254"/>
      <c r="Y1" s="254"/>
      <c r="Z1" s="254"/>
      <c r="AA1" s="254"/>
      <c r="AB1" s="254"/>
      <c r="AC1" s="254"/>
      <c r="AD1" s="1"/>
      <c r="AE1" s="1"/>
    </row>
    <row r="2" spans="1:34" ht="16.5" customHeight="1">
      <c r="A2" s="253"/>
      <c r="B2" s="253"/>
      <c r="C2" s="253"/>
      <c r="D2" s="253"/>
      <c r="E2" s="253"/>
      <c r="F2" s="254" t="s">
        <v>1</v>
      </c>
      <c r="G2" s="254"/>
      <c r="H2" s="254"/>
      <c r="I2" s="254"/>
      <c r="J2" s="254"/>
      <c r="K2" s="254"/>
      <c r="L2" s="254"/>
      <c r="M2" s="254"/>
      <c r="N2" s="254"/>
      <c r="O2" s="254"/>
      <c r="P2" s="254"/>
      <c r="Q2" s="254"/>
      <c r="R2" s="254"/>
      <c r="S2" s="254"/>
      <c r="T2" s="254"/>
      <c r="U2" s="254"/>
      <c r="V2" s="254"/>
      <c r="W2" s="254"/>
      <c r="X2" s="254"/>
      <c r="Y2" s="254"/>
      <c r="Z2" s="254"/>
      <c r="AA2" s="254"/>
      <c r="AB2" s="254"/>
      <c r="AC2" s="254"/>
      <c r="AD2" s="1"/>
      <c r="AE2" s="1"/>
      <c r="AH2" s="2"/>
    </row>
    <row r="3" spans="1:31" ht="25.5" customHeight="1">
      <c r="A3" s="253"/>
      <c r="B3" s="253"/>
      <c r="C3" s="253"/>
      <c r="D3" s="253"/>
      <c r="E3" s="253"/>
      <c r="F3" s="255" t="s">
        <v>2</v>
      </c>
      <c r="G3" s="255"/>
      <c r="H3" s="255"/>
      <c r="I3" s="255"/>
      <c r="J3" s="255"/>
      <c r="K3" s="255"/>
      <c r="L3" s="255"/>
      <c r="M3" s="255"/>
      <c r="N3" s="255"/>
      <c r="O3" s="255"/>
      <c r="P3" s="255"/>
      <c r="Q3" s="255"/>
      <c r="R3" s="255"/>
      <c r="S3" s="255"/>
      <c r="T3" s="255"/>
      <c r="U3" s="255"/>
      <c r="V3" s="255"/>
      <c r="W3" s="255"/>
      <c r="X3" s="255"/>
      <c r="Y3" s="255"/>
      <c r="Z3" s="255"/>
      <c r="AA3" s="255"/>
      <c r="AB3" s="255"/>
      <c r="AC3" s="255"/>
      <c r="AD3" s="3"/>
      <c r="AE3" s="3"/>
    </row>
    <row r="4" spans="1:38" ht="32.25" customHeight="1">
      <c r="A4" s="248" t="s">
        <v>3</v>
      </c>
      <c r="B4" s="248"/>
      <c r="C4" s="248"/>
      <c r="D4" s="248"/>
      <c r="E4" s="248"/>
      <c r="F4" s="256" t="s">
        <v>4</v>
      </c>
      <c r="G4" s="256"/>
      <c r="H4" s="256"/>
      <c r="I4" s="256"/>
      <c r="J4" s="256"/>
      <c r="K4" s="256"/>
      <c r="L4" s="256"/>
      <c r="M4" s="256"/>
      <c r="N4" s="256"/>
      <c r="O4" s="256"/>
      <c r="P4" s="256"/>
      <c r="Q4" s="256"/>
      <c r="R4" s="256"/>
      <c r="S4" s="256"/>
      <c r="T4" s="256"/>
      <c r="U4" s="256"/>
      <c r="V4" s="256"/>
      <c r="W4" s="256"/>
      <c r="X4" s="256"/>
      <c r="Y4" s="256"/>
      <c r="Z4" s="256"/>
      <c r="AA4" s="256"/>
      <c r="AB4" s="256"/>
      <c r="AC4" s="256"/>
      <c r="AD4" s="4"/>
      <c r="AE4" s="4"/>
      <c r="AL4" s="5"/>
    </row>
    <row r="5" spans="1:31" ht="15" customHeight="1">
      <c r="A5" s="248" t="s">
        <v>5</v>
      </c>
      <c r="B5" s="248"/>
      <c r="C5" s="248"/>
      <c r="D5" s="248"/>
      <c r="E5" s="248"/>
      <c r="F5" s="249" t="s">
        <v>6</v>
      </c>
      <c r="G5" s="249"/>
      <c r="H5" s="249"/>
      <c r="I5" s="249"/>
      <c r="J5" s="249"/>
      <c r="K5" s="249"/>
      <c r="L5" s="249"/>
      <c r="M5" s="249"/>
      <c r="N5" s="249"/>
      <c r="O5" s="249"/>
      <c r="P5" s="249"/>
      <c r="Q5" s="249"/>
      <c r="R5" s="249"/>
      <c r="S5" s="249"/>
      <c r="T5" s="249"/>
      <c r="U5" s="249"/>
      <c r="V5" s="249"/>
      <c r="W5" s="249"/>
      <c r="X5" s="249"/>
      <c r="Y5" s="249"/>
      <c r="Z5" s="249"/>
      <c r="AA5" s="249"/>
      <c r="AB5" s="249"/>
      <c r="AC5" s="249"/>
      <c r="AD5" s="6"/>
      <c r="AE5" s="6"/>
    </row>
    <row r="6" spans="1:31" ht="15" customHeight="1">
      <c r="A6" s="250" t="s">
        <v>7</v>
      </c>
      <c r="B6" s="250"/>
      <c r="C6" s="250"/>
      <c r="D6" s="250"/>
      <c r="E6" s="250"/>
      <c r="F6" s="251">
        <v>42691</v>
      </c>
      <c r="G6" s="251"/>
      <c r="H6" s="251"/>
      <c r="I6" s="251"/>
      <c r="J6" s="251"/>
      <c r="K6" s="251"/>
      <c r="L6" s="251"/>
      <c r="M6" s="251"/>
      <c r="N6" s="251"/>
      <c r="O6" s="251"/>
      <c r="P6" s="251"/>
      <c r="Q6" s="251"/>
      <c r="R6" s="251"/>
      <c r="S6" s="251"/>
      <c r="T6" s="251"/>
      <c r="U6" s="251"/>
      <c r="V6" s="251"/>
      <c r="W6" s="251"/>
      <c r="X6" s="251"/>
      <c r="Y6" s="251"/>
      <c r="Z6" s="251"/>
      <c r="AA6" s="251"/>
      <c r="AB6" s="251"/>
      <c r="AC6" s="251"/>
      <c r="AD6" s="6"/>
      <c r="AE6" s="6"/>
    </row>
    <row r="7" spans="1:31" ht="15" customHeight="1">
      <c r="A7" s="248" t="s">
        <v>8</v>
      </c>
      <c r="B7" s="248"/>
      <c r="C7" s="248"/>
      <c r="D7" s="248"/>
      <c r="E7" s="248"/>
      <c r="F7" s="252" t="s">
        <v>9</v>
      </c>
      <c r="G7" s="252"/>
      <c r="H7" s="252"/>
      <c r="I7" s="252"/>
      <c r="J7" s="252"/>
      <c r="K7" s="252"/>
      <c r="L7" s="252"/>
      <c r="M7" s="252"/>
      <c r="N7" s="252"/>
      <c r="O7" s="252"/>
      <c r="P7" s="252"/>
      <c r="Q7" s="252"/>
      <c r="R7" s="252"/>
      <c r="S7" s="252"/>
      <c r="T7" s="252"/>
      <c r="U7" s="252"/>
      <c r="V7" s="252"/>
      <c r="W7" s="252"/>
      <c r="X7" s="252"/>
      <c r="Y7" s="252"/>
      <c r="Z7" s="252"/>
      <c r="AA7" s="252"/>
      <c r="AB7" s="252"/>
      <c r="AC7" s="252"/>
      <c r="AD7" s="7"/>
      <c r="AE7" s="7"/>
    </row>
    <row r="8" spans="1:47" ht="15" customHeight="1">
      <c r="A8" s="244" t="s">
        <v>10</v>
      </c>
      <c r="B8" s="244" t="s">
        <v>11</v>
      </c>
      <c r="C8" s="245" t="s">
        <v>12</v>
      </c>
      <c r="D8" s="246" t="s">
        <v>13</v>
      </c>
      <c r="E8" s="242" t="s">
        <v>14</v>
      </c>
      <c r="F8" s="247" t="s">
        <v>15</v>
      </c>
      <c r="G8" s="243" t="s">
        <v>16</v>
      </c>
      <c r="H8" s="243" t="s">
        <v>17</v>
      </c>
      <c r="I8" s="239" t="s">
        <v>18</v>
      </c>
      <c r="J8" s="239"/>
      <c r="K8" s="239"/>
      <c r="L8" s="239"/>
      <c r="M8" s="239"/>
      <c r="N8" s="239"/>
      <c r="O8" s="239"/>
      <c r="P8" s="239"/>
      <c r="Q8" s="239"/>
      <c r="R8" s="239"/>
      <c r="S8" s="239"/>
      <c r="T8" s="239"/>
      <c r="U8" s="239"/>
      <c r="V8" s="239"/>
      <c r="W8" s="239"/>
      <c r="X8" s="239"/>
      <c r="Y8" s="239" t="s">
        <v>19</v>
      </c>
      <c r="Z8" s="239"/>
      <c r="AA8" s="239"/>
      <c r="AB8" s="239"/>
      <c r="AC8" s="239"/>
      <c r="AD8" s="239"/>
      <c r="AE8" s="239"/>
      <c r="AF8" s="158"/>
      <c r="AG8" s="158"/>
      <c r="AH8" s="9"/>
      <c r="AI8" s="9"/>
      <c r="AJ8" s="9"/>
      <c r="AK8" s="9"/>
      <c r="AL8" s="9"/>
      <c r="AM8" s="9"/>
      <c r="AN8" s="9"/>
      <c r="AO8" s="9"/>
      <c r="AP8" s="9"/>
      <c r="AQ8" s="9"/>
      <c r="AR8" s="9"/>
      <c r="AS8" s="9"/>
      <c r="AT8" s="9"/>
      <c r="AU8" s="9"/>
    </row>
    <row r="9" spans="1:47" ht="7.5" customHeight="1">
      <c r="A9" s="244"/>
      <c r="B9" s="244"/>
      <c r="C9" s="245"/>
      <c r="D9" s="246"/>
      <c r="E9" s="242"/>
      <c r="F9" s="247"/>
      <c r="G9" s="243"/>
      <c r="H9" s="243"/>
      <c r="I9" s="241" t="s">
        <v>20</v>
      </c>
      <c r="J9" s="241"/>
      <c r="K9" s="241"/>
      <c r="L9" s="241" t="s">
        <v>21</v>
      </c>
      <c r="M9" s="241"/>
      <c r="N9" s="241"/>
      <c r="O9" s="241" t="s">
        <v>22</v>
      </c>
      <c r="P9" s="241"/>
      <c r="Q9" s="241"/>
      <c r="R9" s="239" t="s">
        <v>23</v>
      </c>
      <c r="S9" s="239"/>
      <c r="T9" s="239"/>
      <c r="U9" s="239" t="s">
        <v>24</v>
      </c>
      <c r="V9" s="239"/>
      <c r="W9" s="239"/>
      <c r="X9" s="8" t="s">
        <v>25</v>
      </c>
      <c r="Y9" s="242" t="s">
        <v>26</v>
      </c>
      <c r="Z9" s="242" t="s">
        <v>27</v>
      </c>
      <c r="AA9" s="239" t="s">
        <v>28</v>
      </c>
      <c r="AB9" s="239"/>
      <c r="AC9" s="236" t="s">
        <v>29</v>
      </c>
      <c r="AD9" s="236" t="s">
        <v>30</v>
      </c>
      <c r="AE9" s="236" t="s">
        <v>31</v>
      </c>
      <c r="AF9" s="158"/>
      <c r="AG9" s="158"/>
      <c r="AH9" s="9"/>
      <c r="AI9" s="9"/>
      <c r="AJ9" s="9"/>
      <c r="AK9" s="9"/>
      <c r="AL9" s="9"/>
      <c r="AM9" s="9"/>
      <c r="AN9" s="9"/>
      <c r="AO9" s="9"/>
      <c r="AP9" s="9"/>
      <c r="AQ9" s="9"/>
      <c r="AR9" s="9"/>
      <c r="AS9" s="9"/>
      <c r="AT9" s="9"/>
      <c r="AU9" s="9"/>
    </row>
    <row r="10" spans="1:47" ht="15" customHeight="1">
      <c r="A10" s="244"/>
      <c r="B10" s="244"/>
      <c r="C10" s="245"/>
      <c r="D10" s="246"/>
      <c r="E10" s="242"/>
      <c r="F10" s="247"/>
      <c r="G10" s="243"/>
      <c r="H10" s="243"/>
      <c r="I10" s="243" t="s">
        <v>32</v>
      </c>
      <c r="J10" s="243" t="s">
        <v>33</v>
      </c>
      <c r="K10" s="241" t="s">
        <v>34</v>
      </c>
      <c r="L10" s="241" t="s">
        <v>32</v>
      </c>
      <c r="M10" s="241" t="s">
        <v>33</v>
      </c>
      <c r="N10" s="241" t="s">
        <v>34</v>
      </c>
      <c r="O10" s="241" t="s">
        <v>32</v>
      </c>
      <c r="P10" s="241" t="s">
        <v>33</v>
      </c>
      <c r="Q10" s="241" t="s">
        <v>34</v>
      </c>
      <c r="R10" s="239" t="s">
        <v>32</v>
      </c>
      <c r="S10" s="239" t="s">
        <v>33</v>
      </c>
      <c r="T10" s="239" t="s">
        <v>34</v>
      </c>
      <c r="U10" s="239" t="s">
        <v>32</v>
      </c>
      <c r="V10" s="239" t="s">
        <v>33</v>
      </c>
      <c r="W10" s="239" t="s">
        <v>34</v>
      </c>
      <c r="X10" s="240">
        <f>SUM(X12:X60)</f>
        <v>2.0095471907911318</v>
      </c>
      <c r="Y10" s="242"/>
      <c r="Z10" s="242"/>
      <c r="AA10" s="236" t="s">
        <v>35</v>
      </c>
      <c r="AB10" s="236" t="s">
        <v>36</v>
      </c>
      <c r="AC10" s="236"/>
      <c r="AD10" s="236"/>
      <c r="AE10" s="236"/>
      <c r="AF10" s="237" t="s">
        <v>37</v>
      </c>
      <c r="AG10" s="237" t="s">
        <v>37</v>
      </c>
      <c r="AH10" s="237" t="s">
        <v>37</v>
      </c>
      <c r="AI10" s="237" t="s">
        <v>37</v>
      </c>
      <c r="AJ10" s="238" t="s">
        <v>38</v>
      </c>
      <c r="AK10" s="238" t="s">
        <v>37</v>
      </c>
      <c r="AL10" s="238" t="s">
        <v>37</v>
      </c>
      <c r="AM10" s="238" t="s">
        <v>37</v>
      </c>
      <c r="AN10" s="238" t="s">
        <v>39</v>
      </c>
      <c r="AO10" s="238" t="s">
        <v>39</v>
      </c>
      <c r="AP10" s="238" t="s">
        <v>39</v>
      </c>
      <c r="AQ10" s="238" t="s">
        <v>39</v>
      </c>
      <c r="AR10" s="238" t="s">
        <v>40</v>
      </c>
      <c r="AS10" s="238" t="s">
        <v>39</v>
      </c>
      <c r="AT10" s="238" t="s">
        <v>39</v>
      </c>
      <c r="AU10" s="238" t="s">
        <v>39</v>
      </c>
    </row>
    <row r="11" spans="1:47" ht="47.25" customHeight="1" thickBot="1" thickTop="1">
      <c r="A11" s="244"/>
      <c r="B11" s="244"/>
      <c r="C11" s="215" t="s">
        <v>41</v>
      </c>
      <c r="D11" s="246"/>
      <c r="E11" s="242"/>
      <c r="F11" s="247"/>
      <c r="G11" s="243"/>
      <c r="H11" s="243"/>
      <c r="I11" s="243"/>
      <c r="J11" s="243"/>
      <c r="K11" s="241"/>
      <c r="L11" s="241"/>
      <c r="M11" s="241"/>
      <c r="N11" s="241"/>
      <c r="O11" s="241"/>
      <c r="P11" s="241"/>
      <c r="Q11" s="241"/>
      <c r="R11" s="239"/>
      <c r="S11" s="239"/>
      <c r="T11" s="239"/>
      <c r="U11" s="239"/>
      <c r="V11" s="239"/>
      <c r="W11" s="239"/>
      <c r="X11" s="240"/>
      <c r="Y11" s="242"/>
      <c r="Z11" s="242"/>
      <c r="AA11" s="236"/>
      <c r="AB11" s="236"/>
      <c r="AC11" s="236"/>
      <c r="AD11" s="236"/>
      <c r="AE11" s="236"/>
      <c r="AF11" s="10" t="s">
        <v>42</v>
      </c>
      <c r="AG11" s="10" t="s">
        <v>43</v>
      </c>
      <c r="AH11" s="10" t="s">
        <v>44</v>
      </c>
      <c r="AI11" s="10" t="s">
        <v>45</v>
      </c>
      <c r="AJ11" s="10" t="s">
        <v>42</v>
      </c>
      <c r="AK11" s="10" t="s">
        <v>43</v>
      </c>
      <c r="AL11" s="10" t="s">
        <v>44</v>
      </c>
      <c r="AM11" s="10" t="s">
        <v>45</v>
      </c>
      <c r="AN11" s="10" t="s">
        <v>42</v>
      </c>
      <c r="AO11" s="10" t="s">
        <v>43</v>
      </c>
      <c r="AP11" s="10" t="s">
        <v>44</v>
      </c>
      <c r="AQ11" s="10" t="s">
        <v>45</v>
      </c>
      <c r="AR11" s="10" t="s">
        <v>42</v>
      </c>
      <c r="AS11" s="10" t="s">
        <v>43</v>
      </c>
      <c r="AT11" s="10" t="s">
        <v>44</v>
      </c>
      <c r="AU11" s="10" t="s">
        <v>45</v>
      </c>
    </row>
    <row r="12" spans="1:47" ht="94.5" customHeight="1" thickBot="1" thickTop="1">
      <c r="A12" s="233" t="s">
        <v>46</v>
      </c>
      <c r="B12" s="234"/>
      <c r="C12" s="235" t="s">
        <v>47</v>
      </c>
      <c r="D12" s="45">
        <v>1</v>
      </c>
      <c r="E12" s="46" t="s">
        <v>281</v>
      </c>
      <c r="F12" s="160">
        <v>0.03</v>
      </c>
      <c r="G12" s="161" t="s">
        <v>48</v>
      </c>
      <c r="H12" s="161" t="s">
        <v>49</v>
      </c>
      <c r="I12" s="162">
        <v>1</v>
      </c>
      <c r="J12" s="163">
        <v>1</v>
      </c>
      <c r="K12" s="164">
        <f>IF(ISERROR(J12/I12),"",(J12/I12))</f>
        <v>1</v>
      </c>
      <c r="L12" s="165">
        <v>1</v>
      </c>
      <c r="M12" s="166">
        <v>1</v>
      </c>
      <c r="N12" s="167">
        <f>IF(ISERROR(M12/L12),"",(M12/L12))</f>
        <v>1</v>
      </c>
      <c r="O12" s="162">
        <v>1</v>
      </c>
      <c r="P12" s="163">
        <v>1</v>
      </c>
      <c r="Q12" s="164">
        <f>IF(ISERROR(P12/O12),"",(P12/O12))</f>
        <v>1</v>
      </c>
      <c r="R12" s="48">
        <v>1</v>
      </c>
      <c r="S12" s="49">
        <f>AS12</f>
        <v>1</v>
      </c>
      <c r="T12" s="50">
        <f>IF(ISERROR(S12/R12),"",(S12/R12))</f>
        <v>1</v>
      </c>
      <c r="U12" s="51">
        <f aca="true" t="shared" si="0" ref="U12:V14">SUM(I12,L12,O12,R12)</f>
        <v>4</v>
      </c>
      <c r="V12" s="51">
        <f t="shared" si="0"/>
        <v>4</v>
      </c>
      <c r="W12" s="52">
        <f>IF((IF(ISERROR(V12/U12),0,(V12/U12)))&gt;1,1,(IF(ISERROR(V12/U12),0,(V12/U12))))</f>
        <v>1</v>
      </c>
      <c r="X12" s="53">
        <f>F12*W12</f>
        <v>0.03</v>
      </c>
      <c r="Y12" s="54" t="s">
        <v>50</v>
      </c>
      <c r="Z12" s="54" t="s">
        <v>297</v>
      </c>
      <c r="AA12" s="55" t="s">
        <v>51</v>
      </c>
      <c r="AB12" s="56" t="s">
        <v>52</v>
      </c>
      <c r="AC12" s="56" t="s">
        <v>53</v>
      </c>
      <c r="AD12" s="56"/>
      <c r="AE12" s="56"/>
      <c r="AF12" s="57">
        <f aca="true" t="shared" si="1" ref="AF12:AF26">I12</f>
        <v>1</v>
      </c>
      <c r="AG12" s="155">
        <v>1</v>
      </c>
      <c r="AH12" s="58" t="s">
        <v>322</v>
      </c>
      <c r="AI12" s="58" t="s">
        <v>321</v>
      </c>
      <c r="AJ12" s="59">
        <v>1</v>
      </c>
      <c r="AK12" s="60">
        <v>0.01</v>
      </c>
      <c r="AL12" s="60" t="s">
        <v>308</v>
      </c>
      <c r="AM12" s="60" t="s">
        <v>309</v>
      </c>
      <c r="AN12" s="57">
        <v>1</v>
      </c>
      <c r="AO12" s="57">
        <v>1</v>
      </c>
      <c r="AP12" s="57" t="s">
        <v>406</v>
      </c>
      <c r="AQ12" s="61" t="s">
        <v>309</v>
      </c>
      <c r="AR12" s="62">
        <v>1</v>
      </c>
      <c r="AS12" s="63">
        <v>1</v>
      </c>
      <c r="AT12" s="44" t="s">
        <v>401</v>
      </c>
      <c r="AU12" s="44" t="s">
        <v>309</v>
      </c>
    </row>
    <row r="13" spans="1:47" ht="112.5" customHeight="1" thickBot="1">
      <c r="A13" s="233"/>
      <c r="B13" s="234"/>
      <c r="C13" s="235"/>
      <c r="D13" s="45">
        <v>2</v>
      </c>
      <c r="E13" s="46" t="s">
        <v>378</v>
      </c>
      <c r="F13" s="160">
        <v>0.03</v>
      </c>
      <c r="G13" s="161" t="s">
        <v>54</v>
      </c>
      <c r="H13" s="161" t="s">
        <v>49</v>
      </c>
      <c r="I13" s="162">
        <v>1</v>
      </c>
      <c r="J13" s="163">
        <f>AG13</f>
        <v>0</v>
      </c>
      <c r="K13" s="164">
        <f>IF(ISERROR(J13/I13),"",(J13/I13))</f>
        <v>0</v>
      </c>
      <c r="L13" s="165">
        <v>1</v>
      </c>
      <c r="M13" s="166">
        <f>AK13</f>
        <v>0</v>
      </c>
      <c r="N13" s="167">
        <f>IF(ISERROR(M13/L13),"",(M13/L13))</f>
        <v>0</v>
      </c>
      <c r="O13" s="162">
        <v>1</v>
      </c>
      <c r="P13" s="163">
        <f>AO13</f>
        <v>1</v>
      </c>
      <c r="Q13" s="164">
        <f>IF(ISERROR(P13/O13),"",(P13/O13))</f>
        <v>1</v>
      </c>
      <c r="R13" s="48">
        <v>1</v>
      </c>
      <c r="S13" s="49">
        <f>AS13</f>
        <v>0</v>
      </c>
      <c r="T13" s="50">
        <f>IF(ISERROR(S13/R13),"",(S13/R13))</f>
        <v>0</v>
      </c>
      <c r="U13" s="51">
        <f t="shared" si="0"/>
        <v>4</v>
      </c>
      <c r="V13" s="51">
        <f t="shared" si="0"/>
        <v>1</v>
      </c>
      <c r="W13" s="52">
        <f>IF((IF(ISERROR(V13/U13),0,(V13/U13)))&gt;1,1,(IF(ISERROR(V13/U13),0,(V13/U13))))</f>
        <v>0.25</v>
      </c>
      <c r="X13" s="53">
        <f>F13*W13</f>
        <v>0.0075</v>
      </c>
      <c r="Y13" s="54" t="s">
        <v>55</v>
      </c>
      <c r="Z13" s="54" t="s">
        <v>56</v>
      </c>
      <c r="AA13" s="55" t="s">
        <v>57</v>
      </c>
      <c r="AB13" s="55" t="s">
        <v>58</v>
      </c>
      <c r="AC13" s="56" t="s">
        <v>53</v>
      </c>
      <c r="AD13" s="56"/>
      <c r="AE13" s="56"/>
      <c r="AF13" s="57">
        <f t="shared" si="1"/>
        <v>1</v>
      </c>
      <c r="AG13" s="155">
        <v>0</v>
      </c>
      <c r="AH13" s="58" t="s">
        <v>310</v>
      </c>
      <c r="AI13" s="58" t="s">
        <v>311</v>
      </c>
      <c r="AJ13" s="59">
        <v>1</v>
      </c>
      <c r="AK13" s="60">
        <v>0</v>
      </c>
      <c r="AL13" s="60" t="s">
        <v>312</v>
      </c>
      <c r="AM13" s="60" t="s">
        <v>314</v>
      </c>
      <c r="AN13" s="57">
        <v>1</v>
      </c>
      <c r="AO13" s="57">
        <v>1</v>
      </c>
      <c r="AP13" s="57" t="s">
        <v>313</v>
      </c>
      <c r="AQ13" s="61" t="s">
        <v>435</v>
      </c>
      <c r="AR13" s="62">
        <v>1</v>
      </c>
      <c r="AS13" s="62"/>
      <c r="AT13" s="65" t="s">
        <v>457</v>
      </c>
      <c r="AU13" s="65" t="s">
        <v>458</v>
      </c>
    </row>
    <row r="14" spans="1:47" ht="140.25" customHeight="1" thickBot="1">
      <c r="A14" s="233"/>
      <c r="B14" s="234"/>
      <c r="C14" s="235"/>
      <c r="D14" s="45">
        <v>3</v>
      </c>
      <c r="E14" s="46" t="s">
        <v>283</v>
      </c>
      <c r="F14" s="160">
        <v>0.03</v>
      </c>
      <c r="G14" s="161" t="s">
        <v>54</v>
      </c>
      <c r="H14" s="161" t="s">
        <v>49</v>
      </c>
      <c r="I14" s="162">
        <v>1</v>
      </c>
      <c r="J14" s="163">
        <f>AG14</f>
        <v>1</v>
      </c>
      <c r="K14" s="168">
        <f>IF(ISERROR(J14/I14),"",(J14/I14))</f>
        <v>1</v>
      </c>
      <c r="L14" s="165">
        <v>1</v>
      </c>
      <c r="M14" s="166">
        <v>1</v>
      </c>
      <c r="N14" s="167">
        <f>IF(ISERROR(M14/L14),"",(M14/L14))</f>
        <v>1</v>
      </c>
      <c r="O14" s="162">
        <v>2</v>
      </c>
      <c r="P14" s="163">
        <v>3</v>
      </c>
      <c r="Q14" s="168">
        <f>IF(ISERROR(P14/O14),"",(P14/O14))</f>
        <v>1.5</v>
      </c>
      <c r="R14" s="48">
        <v>1</v>
      </c>
      <c r="S14" s="49">
        <f>AS14</f>
        <v>1</v>
      </c>
      <c r="T14" s="50">
        <f>IF(ISERROR(S14/R14),"",(S14/R14))</f>
        <v>1</v>
      </c>
      <c r="U14" s="51">
        <f t="shared" si="0"/>
        <v>5</v>
      </c>
      <c r="V14" s="51">
        <f t="shared" si="0"/>
        <v>6</v>
      </c>
      <c r="W14" s="52">
        <f>IF((IF(ISERROR(V14/U14),0,(V14/U14)))&gt;1,1,(IF(ISERROR(V14/U14),0,(V14/U14))))</f>
        <v>1</v>
      </c>
      <c r="X14" s="53">
        <f>F14*W14</f>
        <v>0.03</v>
      </c>
      <c r="Y14" s="56" t="s">
        <v>59</v>
      </c>
      <c r="Z14" s="56" t="s">
        <v>60</v>
      </c>
      <c r="AA14" s="56" t="s">
        <v>61</v>
      </c>
      <c r="AB14" s="56" t="s">
        <v>62</v>
      </c>
      <c r="AC14" s="56" t="s">
        <v>53</v>
      </c>
      <c r="AD14" s="56"/>
      <c r="AE14" s="56"/>
      <c r="AF14" s="57">
        <v>1</v>
      </c>
      <c r="AG14" s="155">
        <v>1</v>
      </c>
      <c r="AH14" s="58" t="s">
        <v>319</v>
      </c>
      <c r="AI14" s="43" t="s">
        <v>320</v>
      </c>
      <c r="AJ14" s="62">
        <v>1</v>
      </c>
      <c r="AK14" s="60">
        <v>0.01</v>
      </c>
      <c r="AL14" s="60" t="s">
        <v>317</v>
      </c>
      <c r="AM14" s="219" t="s">
        <v>318</v>
      </c>
      <c r="AN14" s="57">
        <v>2</v>
      </c>
      <c r="AO14" s="57">
        <v>3</v>
      </c>
      <c r="AP14" s="66" t="s">
        <v>316</v>
      </c>
      <c r="AQ14" s="67" t="s">
        <v>315</v>
      </c>
      <c r="AR14" s="62">
        <v>1</v>
      </c>
      <c r="AS14" s="62">
        <v>1</v>
      </c>
      <c r="AT14" s="223" t="s">
        <v>402</v>
      </c>
      <c r="AU14" s="223" t="s">
        <v>448</v>
      </c>
    </row>
    <row r="15" spans="1:47" ht="32.25" customHeight="1" thickBot="1">
      <c r="A15" s="232"/>
      <c r="B15" s="232"/>
      <c r="C15" s="216" t="s">
        <v>63</v>
      </c>
      <c r="D15" s="227"/>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f t="shared" si="1"/>
        <v>0</v>
      </c>
      <c r="AG15" s="228"/>
      <c r="AH15" s="228"/>
      <c r="AI15" s="228"/>
      <c r="AJ15" s="228">
        <f>L15</f>
        <v>0</v>
      </c>
      <c r="AK15" s="228"/>
      <c r="AL15" s="228"/>
      <c r="AM15" s="228"/>
      <c r="AN15" s="228">
        <f>O15</f>
        <v>0</v>
      </c>
      <c r="AO15" s="228"/>
      <c r="AP15" s="228"/>
      <c r="AQ15" s="228"/>
      <c r="AR15" s="228">
        <f>R15</f>
        <v>0</v>
      </c>
      <c r="AS15" s="228"/>
      <c r="AT15" s="228"/>
      <c r="AU15" s="229"/>
    </row>
    <row r="16" spans="1:47" s="12" customFormat="1" ht="359.25" customHeight="1" thickBot="1">
      <c r="A16" s="233" t="s">
        <v>46</v>
      </c>
      <c r="B16" s="234"/>
      <c r="C16" s="235" t="s">
        <v>64</v>
      </c>
      <c r="D16" s="45">
        <v>4</v>
      </c>
      <c r="E16" s="68" t="s">
        <v>379</v>
      </c>
      <c r="F16" s="169">
        <v>0.02</v>
      </c>
      <c r="G16" s="170" t="s">
        <v>65</v>
      </c>
      <c r="H16" s="170" t="s">
        <v>66</v>
      </c>
      <c r="I16" s="171">
        <v>1</v>
      </c>
      <c r="J16" s="172">
        <v>1</v>
      </c>
      <c r="K16" s="168">
        <f aca="true" t="shared" si="2" ref="K16:K23">IF(ISERROR(J16/I16),"",(J16/I16))</f>
        <v>1</v>
      </c>
      <c r="L16" s="173">
        <v>1</v>
      </c>
      <c r="M16" s="174">
        <f aca="true" t="shared" si="3" ref="M16:M23">AK16</f>
        <v>1</v>
      </c>
      <c r="N16" s="175">
        <f aca="true" t="shared" si="4" ref="N16:N23">IF(ISERROR(M16/L16),"",(M16/L16))</f>
        <v>1</v>
      </c>
      <c r="O16" s="171">
        <v>1</v>
      </c>
      <c r="P16" s="172">
        <f aca="true" t="shared" si="5" ref="P16:P23">AO16</f>
        <v>1</v>
      </c>
      <c r="Q16" s="168">
        <f aca="true" t="shared" si="6" ref="Q16:Q23">IF(ISERROR(P16/O16),"",(P16/O16))</f>
        <v>1</v>
      </c>
      <c r="R16" s="70">
        <v>1</v>
      </c>
      <c r="S16" s="72">
        <f aca="true" t="shared" si="7" ref="S16:S23">AS16</f>
        <v>100</v>
      </c>
      <c r="T16" s="71">
        <f aca="true" t="shared" si="8" ref="T16:T23">IF(ISERROR(S16/R16),"",(S16/R16))</f>
        <v>100</v>
      </c>
      <c r="U16" s="53">
        <f>SUM(I16,L16,O16,R16)/4</f>
        <v>1</v>
      </c>
      <c r="V16" s="73">
        <f>SUM(J16,M16,P16,S16)/4</f>
        <v>25.75</v>
      </c>
      <c r="W16" s="74">
        <f aca="true" t="shared" si="9" ref="W16:W23">IF((IF(ISERROR(V16/U16),0,(V16/U16)))&gt;1,1,(IF(ISERROR(V16/U16),0,(V16/U16))))</f>
        <v>1</v>
      </c>
      <c r="X16" s="53">
        <f aca="true" t="shared" si="10" ref="X16:X23">F16*W16</f>
        <v>0.02</v>
      </c>
      <c r="Y16" s="75" t="s">
        <v>67</v>
      </c>
      <c r="Z16" s="75" t="s">
        <v>68</v>
      </c>
      <c r="AA16" s="76" t="s">
        <v>69</v>
      </c>
      <c r="AB16" s="76" t="s">
        <v>70</v>
      </c>
      <c r="AC16" s="69" t="s">
        <v>53</v>
      </c>
      <c r="AD16" s="76" t="s">
        <v>71</v>
      </c>
      <c r="AE16" s="76"/>
      <c r="AF16" s="77">
        <f t="shared" si="1"/>
        <v>1</v>
      </c>
      <c r="AG16" s="78">
        <v>1</v>
      </c>
      <c r="AH16" s="58" t="s">
        <v>353</v>
      </c>
      <c r="AI16" s="58" t="s">
        <v>356</v>
      </c>
      <c r="AJ16" s="60">
        <v>1</v>
      </c>
      <c r="AK16" s="60">
        <v>1</v>
      </c>
      <c r="AL16" s="60" t="s">
        <v>354</v>
      </c>
      <c r="AM16" s="60" t="s">
        <v>355</v>
      </c>
      <c r="AN16" s="77">
        <v>1</v>
      </c>
      <c r="AO16" s="77">
        <v>1</v>
      </c>
      <c r="AP16" s="77" t="s">
        <v>360</v>
      </c>
      <c r="AQ16" s="77" t="s">
        <v>355</v>
      </c>
      <c r="AR16" s="79">
        <v>1</v>
      </c>
      <c r="AS16" s="62">
        <v>100</v>
      </c>
      <c r="AT16" s="77" t="s">
        <v>449</v>
      </c>
      <c r="AU16" s="77" t="s">
        <v>355</v>
      </c>
    </row>
    <row r="17" spans="1:47" ht="111" customHeight="1" thickBot="1">
      <c r="A17" s="233"/>
      <c r="B17" s="233"/>
      <c r="C17" s="235"/>
      <c r="D17" s="45">
        <v>5</v>
      </c>
      <c r="E17" s="68" t="s">
        <v>380</v>
      </c>
      <c r="F17" s="176">
        <v>0.02</v>
      </c>
      <c r="G17" s="161" t="s">
        <v>65</v>
      </c>
      <c r="H17" s="161" t="s">
        <v>72</v>
      </c>
      <c r="I17" s="171">
        <v>0.0648</v>
      </c>
      <c r="J17" s="172">
        <f aca="true" t="shared" si="11" ref="J17:J23">AG17</f>
        <v>0.06</v>
      </c>
      <c r="K17" s="168">
        <f t="shared" si="2"/>
        <v>0.9259259259259259</v>
      </c>
      <c r="L17" s="177">
        <v>0.0349</v>
      </c>
      <c r="M17" s="178">
        <f t="shared" si="3"/>
        <v>0.0349</v>
      </c>
      <c r="N17" s="167">
        <f t="shared" si="4"/>
        <v>1</v>
      </c>
      <c r="O17" s="171">
        <v>0.0458</v>
      </c>
      <c r="P17" s="172">
        <v>0.0458</v>
      </c>
      <c r="Q17" s="168">
        <f t="shared" si="6"/>
        <v>1</v>
      </c>
      <c r="R17" s="81">
        <v>0.884</v>
      </c>
      <c r="S17" s="82">
        <v>0.884</v>
      </c>
      <c r="T17" s="50">
        <f t="shared" si="8"/>
        <v>1</v>
      </c>
      <c r="U17" s="53">
        <f>R17</f>
        <v>0.884</v>
      </c>
      <c r="V17" s="73">
        <f>P17</f>
        <v>0.0458</v>
      </c>
      <c r="W17" s="83">
        <f t="shared" si="9"/>
        <v>0.051809954751131225</v>
      </c>
      <c r="X17" s="53">
        <f t="shared" si="10"/>
        <v>0.0010361990950226246</v>
      </c>
      <c r="Y17" s="84" t="s">
        <v>73</v>
      </c>
      <c r="Z17" s="84" t="s">
        <v>74</v>
      </c>
      <c r="AA17" s="84" t="s">
        <v>75</v>
      </c>
      <c r="AB17" s="84" t="s">
        <v>76</v>
      </c>
      <c r="AC17" s="85" t="s">
        <v>53</v>
      </c>
      <c r="AD17" s="56" t="s">
        <v>381</v>
      </c>
      <c r="AE17" s="56"/>
      <c r="AF17" s="77">
        <f t="shared" si="1"/>
        <v>0.0648</v>
      </c>
      <c r="AG17" s="78">
        <v>0.06</v>
      </c>
      <c r="AH17" s="78" t="s">
        <v>336</v>
      </c>
      <c r="AI17" s="58" t="s">
        <v>335</v>
      </c>
      <c r="AJ17" s="86">
        <v>0.0349</v>
      </c>
      <c r="AK17" s="60">
        <v>0.0349</v>
      </c>
      <c r="AL17" s="60" t="s">
        <v>334</v>
      </c>
      <c r="AM17" s="60" t="s">
        <v>335</v>
      </c>
      <c r="AN17" s="77">
        <v>0.0057</v>
      </c>
      <c r="AO17" s="77">
        <v>0.0057</v>
      </c>
      <c r="AP17" s="77" t="s">
        <v>334</v>
      </c>
      <c r="AQ17" s="77" t="s">
        <v>335</v>
      </c>
      <c r="AR17" s="79">
        <v>-0.1054</v>
      </c>
      <c r="AS17" s="79"/>
      <c r="AT17" s="92" t="s">
        <v>456</v>
      </c>
      <c r="AU17" s="87"/>
    </row>
    <row r="18" spans="1:47" s="12" customFormat="1" ht="98.25" customHeight="1" thickBot="1">
      <c r="A18" s="233"/>
      <c r="B18" s="233"/>
      <c r="C18" s="235"/>
      <c r="D18" s="45">
        <v>6</v>
      </c>
      <c r="E18" s="68" t="s">
        <v>286</v>
      </c>
      <c r="F18" s="169">
        <v>0.03</v>
      </c>
      <c r="G18" s="170" t="s">
        <v>65</v>
      </c>
      <c r="H18" s="170" t="s">
        <v>72</v>
      </c>
      <c r="I18" s="171">
        <v>0.0379</v>
      </c>
      <c r="J18" s="172">
        <f t="shared" si="11"/>
        <v>0.0379</v>
      </c>
      <c r="K18" s="168">
        <f t="shared" si="2"/>
        <v>1</v>
      </c>
      <c r="L18" s="173">
        <v>0.0816</v>
      </c>
      <c r="M18" s="179">
        <f t="shared" si="3"/>
        <v>0.0816</v>
      </c>
      <c r="N18" s="175">
        <f t="shared" si="4"/>
        <v>1</v>
      </c>
      <c r="O18" s="171">
        <v>0.1087</v>
      </c>
      <c r="P18" s="172">
        <f t="shared" si="5"/>
        <v>0.1087</v>
      </c>
      <c r="Q18" s="168">
        <f t="shared" si="6"/>
        <v>1</v>
      </c>
      <c r="R18" s="70">
        <v>-0.2281</v>
      </c>
      <c r="S18" s="88">
        <f t="shared" si="7"/>
        <v>0</v>
      </c>
      <c r="T18" s="71">
        <f t="shared" si="8"/>
        <v>0</v>
      </c>
      <c r="U18" s="53">
        <f>R18</f>
        <v>-0.2281</v>
      </c>
      <c r="V18" s="73">
        <f>P18</f>
        <v>0.1087</v>
      </c>
      <c r="W18" s="83">
        <f t="shared" si="9"/>
        <v>-0.47654537483559845</v>
      </c>
      <c r="X18" s="53">
        <f t="shared" si="10"/>
        <v>-0.014296361245067953</v>
      </c>
      <c r="Y18" s="76" t="s">
        <v>77</v>
      </c>
      <c r="Z18" s="76" t="s">
        <v>78</v>
      </c>
      <c r="AA18" s="76" t="s">
        <v>79</v>
      </c>
      <c r="AB18" s="76" t="s">
        <v>80</v>
      </c>
      <c r="AC18" s="89" t="s">
        <v>53</v>
      </c>
      <c r="AD18" s="90" t="s">
        <v>81</v>
      </c>
      <c r="AE18" s="90"/>
      <c r="AF18" s="77">
        <f t="shared" si="1"/>
        <v>0.0379</v>
      </c>
      <c r="AG18" s="78">
        <v>0.0379</v>
      </c>
      <c r="AH18" s="78" t="s">
        <v>337</v>
      </c>
      <c r="AI18" s="58" t="s">
        <v>335</v>
      </c>
      <c r="AJ18" s="86">
        <v>0.0816</v>
      </c>
      <c r="AK18" s="60">
        <v>0.0816</v>
      </c>
      <c r="AL18" s="60" t="s">
        <v>337</v>
      </c>
      <c r="AM18" s="60" t="s">
        <v>335</v>
      </c>
      <c r="AN18" s="77">
        <v>0.1087</v>
      </c>
      <c r="AO18" s="77">
        <v>0.1087</v>
      </c>
      <c r="AP18" s="77" t="s">
        <v>337</v>
      </c>
      <c r="AQ18" s="77" t="s">
        <v>335</v>
      </c>
      <c r="AR18" s="79">
        <v>-0.2281</v>
      </c>
      <c r="AS18" s="79"/>
      <c r="AT18" s="92" t="s">
        <v>456</v>
      </c>
      <c r="AU18" s="87"/>
    </row>
    <row r="19" spans="1:47" s="12" customFormat="1" ht="154.5" customHeight="1" thickBot="1">
      <c r="A19" s="233"/>
      <c r="B19" s="233"/>
      <c r="C19" s="235"/>
      <c r="D19" s="45">
        <v>7</v>
      </c>
      <c r="E19" s="68" t="s">
        <v>382</v>
      </c>
      <c r="F19" s="169">
        <v>0.03</v>
      </c>
      <c r="G19" s="170" t="s">
        <v>65</v>
      </c>
      <c r="H19" s="170" t="s">
        <v>72</v>
      </c>
      <c r="I19" s="171">
        <v>0.0315</v>
      </c>
      <c r="J19" s="172">
        <v>0.0315</v>
      </c>
      <c r="K19" s="168">
        <f t="shared" si="2"/>
        <v>1</v>
      </c>
      <c r="L19" s="173">
        <v>0.0678</v>
      </c>
      <c r="M19" s="179">
        <v>0.0678</v>
      </c>
      <c r="N19" s="175">
        <f t="shared" si="4"/>
        <v>1</v>
      </c>
      <c r="O19" s="171">
        <v>0.1884</v>
      </c>
      <c r="P19" s="172">
        <v>0.1884</v>
      </c>
      <c r="Q19" s="168">
        <f t="shared" si="6"/>
        <v>1</v>
      </c>
      <c r="R19" s="70">
        <v>0.0943</v>
      </c>
      <c r="S19" s="88">
        <v>0.0943</v>
      </c>
      <c r="T19" s="71">
        <f t="shared" si="8"/>
        <v>1</v>
      </c>
      <c r="U19" s="53">
        <f>R19</f>
        <v>0.0943</v>
      </c>
      <c r="V19" s="73">
        <f>P19</f>
        <v>0.1884</v>
      </c>
      <c r="W19" s="83">
        <f t="shared" si="9"/>
        <v>1</v>
      </c>
      <c r="X19" s="53">
        <f t="shared" si="10"/>
        <v>0.03</v>
      </c>
      <c r="Y19" s="76" t="s">
        <v>82</v>
      </c>
      <c r="Z19" s="76" t="s">
        <v>83</v>
      </c>
      <c r="AA19" s="76" t="s">
        <v>84</v>
      </c>
      <c r="AB19" s="76" t="s">
        <v>85</v>
      </c>
      <c r="AC19" s="89" t="s">
        <v>53</v>
      </c>
      <c r="AD19" s="90" t="s">
        <v>86</v>
      </c>
      <c r="AE19" s="90"/>
      <c r="AF19" s="77">
        <f t="shared" si="1"/>
        <v>0.0315</v>
      </c>
      <c r="AG19" s="78">
        <v>0.4818</v>
      </c>
      <c r="AH19" s="78" t="s">
        <v>338</v>
      </c>
      <c r="AI19" s="58" t="s">
        <v>335</v>
      </c>
      <c r="AJ19" s="86">
        <v>0.4462</v>
      </c>
      <c r="AK19" s="60">
        <v>0.4462</v>
      </c>
      <c r="AL19" s="60" t="s">
        <v>338</v>
      </c>
      <c r="AM19" s="60" t="s">
        <v>335</v>
      </c>
      <c r="AN19" s="77">
        <v>0.3502</v>
      </c>
      <c r="AO19" s="77">
        <v>35.02</v>
      </c>
      <c r="AP19" s="77" t="s">
        <v>338</v>
      </c>
      <c r="AQ19" s="77" t="s">
        <v>340</v>
      </c>
      <c r="AR19" s="79"/>
      <c r="AS19" s="91"/>
      <c r="AT19" s="92" t="s">
        <v>456</v>
      </c>
      <c r="AU19" s="80"/>
    </row>
    <row r="20" spans="1:47" s="12" customFormat="1" ht="92.25" customHeight="1" thickBot="1">
      <c r="A20" s="233"/>
      <c r="B20" s="233"/>
      <c r="C20" s="235"/>
      <c r="D20" s="45">
        <v>8</v>
      </c>
      <c r="E20" s="68" t="s">
        <v>383</v>
      </c>
      <c r="F20" s="169">
        <v>0.03</v>
      </c>
      <c r="G20" s="170" t="s">
        <v>65</v>
      </c>
      <c r="H20" s="170" t="s">
        <v>66</v>
      </c>
      <c r="I20" s="171">
        <v>1.8935</v>
      </c>
      <c r="J20" s="172">
        <f t="shared" si="11"/>
        <v>1.89</v>
      </c>
      <c r="K20" s="168">
        <f t="shared" si="2"/>
        <v>0.9981515711645101</v>
      </c>
      <c r="L20" s="173">
        <v>1.1052</v>
      </c>
      <c r="M20" s="179">
        <v>1.1052</v>
      </c>
      <c r="N20" s="175">
        <v>0.6582</v>
      </c>
      <c r="O20" s="171">
        <v>0.65</v>
      </c>
      <c r="P20" s="172">
        <f t="shared" si="5"/>
        <v>0.66</v>
      </c>
      <c r="Q20" s="168">
        <f t="shared" si="6"/>
        <v>1.0153846153846153</v>
      </c>
      <c r="R20" s="70">
        <v>0.7013</v>
      </c>
      <c r="S20" s="88">
        <v>0.7013</v>
      </c>
      <c r="T20" s="71">
        <f t="shared" si="8"/>
        <v>1</v>
      </c>
      <c r="U20" s="53">
        <f aca="true" t="shared" si="12" ref="U20:V22">SUM(I20,L20,O20,R20)/4</f>
        <v>1.0875</v>
      </c>
      <c r="V20" s="73">
        <f t="shared" si="12"/>
        <v>1.089125</v>
      </c>
      <c r="W20" s="83">
        <f t="shared" si="9"/>
        <v>1</v>
      </c>
      <c r="X20" s="53">
        <f t="shared" si="10"/>
        <v>0.03</v>
      </c>
      <c r="Y20" s="76" t="s">
        <v>87</v>
      </c>
      <c r="Z20" s="76" t="s">
        <v>88</v>
      </c>
      <c r="AA20" s="76" t="s">
        <v>89</v>
      </c>
      <c r="AB20" s="76" t="s">
        <v>90</v>
      </c>
      <c r="AC20" s="89" t="s">
        <v>53</v>
      </c>
      <c r="AD20" s="90"/>
      <c r="AE20" s="90"/>
      <c r="AF20" s="77">
        <f t="shared" si="1"/>
        <v>1.8935</v>
      </c>
      <c r="AG20" s="78">
        <v>1.89</v>
      </c>
      <c r="AH20" s="78" t="s">
        <v>339</v>
      </c>
      <c r="AI20" s="58" t="s">
        <v>335</v>
      </c>
      <c r="AJ20" s="86">
        <v>1.1052</v>
      </c>
      <c r="AK20" s="60">
        <v>1.1052</v>
      </c>
      <c r="AL20" s="60" t="s">
        <v>339</v>
      </c>
      <c r="AM20" s="60" t="s">
        <v>335</v>
      </c>
      <c r="AN20" s="77">
        <v>0.6582</v>
      </c>
      <c r="AO20" s="77">
        <v>0.66</v>
      </c>
      <c r="AP20" s="77" t="s">
        <v>339</v>
      </c>
      <c r="AQ20" s="77" t="s">
        <v>335</v>
      </c>
      <c r="AR20" s="86"/>
      <c r="AS20" s="86"/>
      <c r="AT20" s="92" t="s">
        <v>456</v>
      </c>
      <c r="AU20" s="80"/>
    </row>
    <row r="21" spans="1:47" s="12" customFormat="1" ht="92.25" customHeight="1" thickBot="1">
      <c r="A21" s="233"/>
      <c r="B21" s="233"/>
      <c r="C21" s="235"/>
      <c r="D21" s="45">
        <v>9</v>
      </c>
      <c r="E21" s="68" t="s">
        <v>291</v>
      </c>
      <c r="F21" s="169">
        <v>0.03</v>
      </c>
      <c r="G21" s="170" t="s">
        <v>65</v>
      </c>
      <c r="H21" s="170" t="s">
        <v>66</v>
      </c>
      <c r="I21" s="171">
        <v>0</v>
      </c>
      <c r="J21" s="172">
        <v>0</v>
      </c>
      <c r="K21" s="168">
        <f>IF(ISERROR(J21/I21),"",(J21/I21))</f>
      </c>
      <c r="L21" s="173">
        <v>0.0038</v>
      </c>
      <c r="M21" s="179">
        <v>0.0038</v>
      </c>
      <c r="N21" s="175">
        <f>IF(ISERROR(M21/L21),"",(M21/L21))</f>
        <v>1</v>
      </c>
      <c r="O21" s="171">
        <v>0</v>
      </c>
      <c r="P21" s="172">
        <v>0</v>
      </c>
      <c r="Q21" s="168">
        <f>IF(ISERROR(P21/O21),"",(P21/O21))</f>
      </c>
      <c r="R21" s="70">
        <v>0.75</v>
      </c>
      <c r="S21" s="88">
        <f>AS21</f>
        <v>0</v>
      </c>
      <c r="T21" s="71">
        <f>IF(ISERROR(S21/R21),"",(S21/R21))</f>
        <v>0</v>
      </c>
      <c r="U21" s="53">
        <f t="shared" si="12"/>
        <v>0.18845</v>
      </c>
      <c r="V21" s="73">
        <f t="shared" si="12"/>
        <v>0.00095</v>
      </c>
      <c r="W21" s="83"/>
      <c r="X21" s="53"/>
      <c r="Y21" s="76" t="s">
        <v>292</v>
      </c>
      <c r="Z21" s="76" t="s">
        <v>293</v>
      </c>
      <c r="AA21" s="76" t="s">
        <v>294</v>
      </c>
      <c r="AB21" s="76" t="s">
        <v>295</v>
      </c>
      <c r="AC21" s="89" t="s">
        <v>53</v>
      </c>
      <c r="AD21" s="90"/>
      <c r="AE21" s="90"/>
      <c r="AF21" s="77">
        <f t="shared" si="1"/>
        <v>0</v>
      </c>
      <c r="AG21" s="78">
        <v>0</v>
      </c>
      <c r="AH21" s="78" t="s">
        <v>366</v>
      </c>
      <c r="AI21" s="58"/>
      <c r="AJ21" s="86">
        <v>0</v>
      </c>
      <c r="AK21" s="60">
        <v>0</v>
      </c>
      <c r="AL21" s="60" t="s">
        <v>366</v>
      </c>
      <c r="AM21" s="60"/>
      <c r="AN21" s="77">
        <v>0.35</v>
      </c>
      <c r="AO21" s="77">
        <v>0.35</v>
      </c>
      <c r="AP21" s="60" t="s">
        <v>366</v>
      </c>
      <c r="AQ21" s="77"/>
      <c r="AR21" s="86"/>
      <c r="AS21" s="86"/>
      <c r="AT21" s="92"/>
      <c r="AU21" s="80"/>
    </row>
    <row r="22" spans="1:47" ht="162.75" customHeight="1" thickBot="1">
      <c r="A22" s="233"/>
      <c r="B22" s="233"/>
      <c r="C22" s="235"/>
      <c r="D22" s="45">
        <v>10</v>
      </c>
      <c r="E22" s="222" t="s">
        <v>384</v>
      </c>
      <c r="F22" s="176">
        <v>0.03</v>
      </c>
      <c r="G22" s="180" t="s">
        <v>65</v>
      </c>
      <c r="H22" s="180" t="s">
        <v>66</v>
      </c>
      <c r="I22" s="171">
        <v>1</v>
      </c>
      <c r="J22" s="172">
        <f t="shared" si="11"/>
        <v>1</v>
      </c>
      <c r="K22" s="168">
        <f t="shared" si="2"/>
        <v>1</v>
      </c>
      <c r="L22" s="177">
        <v>1</v>
      </c>
      <c r="M22" s="178">
        <f t="shared" si="3"/>
        <v>1</v>
      </c>
      <c r="N22" s="167">
        <f t="shared" si="4"/>
        <v>1</v>
      </c>
      <c r="O22" s="171">
        <v>1</v>
      </c>
      <c r="P22" s="172">
        <f t="shared" si="5"/>
        <v>1</v>
      </c>
      <c r="Q22" s="168">
        <f t="shared" si="6"/>
        <v>1</v>
      </c>
      <c r="R22" s="81">
        <v>1</v>
      </c>
      <c r="S22" s="82">
        <f t="shared" si="7"/>
        <v>1</v>
      </c>
      <c r="T22" s="50">
        <f t="shared" si="8"/>
        <v>1</v>
      </c>
      <c r="U22" s="53">
        <f t="shared" si="12"/>
        <v>1</v>
      </c>
      <c r="V22" s="53">
        <f t="shared" si="12"/>
        <v>1</v>
      </c>
      <c r="W22" s="83">
        <f t="shared" si="9"/>
        <v>1</v>
      </c>
      <c r="X22" s="53">
        <f t="shared" si="10"/>
        <v>0.03</v>
      </c>
      <c r="Y22" s="84" t="s">
        <v>91</v>
      </c>
      <c r="Z22" s="84" t="s">
        <v>92</v>
      </c>
      <c r="AA22" s="47" t="s">
        <v>93</v>
      </c>
      <c r="AB22" s="84" t="s">
        <v>94</v>
      </c>
      <c r="AC22" s="85" t="s">
        <v>53</v>
      </c>
      <c r="AD22" s="56" t="s">
        <v>95</v>
      </c>
      <c r="AE22" s="56" t="s">
        <v>96</v>
      </c>
      <c r="AF22" s="77">
        <v>1</v>
      </c>
      <c r="AG22" s="78">
        <v>1</v>
      </c>
      <c r="AH22" s="58" t="s">
        <v>323</v>
      </c>
      <c r="AI22" s="60" t="s">
        <v>324</v>
      </c>
      <c r="AJ22" s="86">
        <v>1</v>
      </c>
      <c r="AK22" s="60">
        <v>1</v>
      </c>
      <c r="AL22" s="60" t="s">
        <v>323</v>
      </c>
      <c r="AM22" s="60" t="s">
        <v>324</v>
      </c>
      <c r="AN22" s="77">
        <v>1</v>
      </c>
      <c r="AO22" s="77">
        <v>1</v>
      </c>
      <c r="AP22" s="93" t="s">
        <v>323</v>
      </c>
      <c r="AQ22" s="93" t="s">
        <v>324</v>
      </c>
      <c r="AR22" s="86">
        <v>1</v>
      </c>
      <c r="AS22" s="94">
        <v>1</v>
      </c>
      <c r="AT22" s="93" t="s">
        <v>323</v>
      </c>
      <c r="AU22" s="93" t="s">
        <v>324</v>
      </c>
    </row>
    <row r="23" spans="1:47" ht="168" customHeight="1" thickBot="1">
      <c r="A23" s="233"/>
      <c r="B23" s="233"/>
      <c r="C23" s="235"/>
      <c r="D23" s="45">
        <v>11</v>
      </c>
      <c r="E23" s="222" t="s">
        <v>385</v>
      </c>
      <c r="F23" s="176">
        <v>0.03</v>
      </c>
      <c r="G23" s="180" t="s">
        <v>65</v>
      </c>
      <c r="H23" s="180" t="s">
        <v>72</v>
      </c>
      <c r="I23" s="171">
        <v>1</v>
      </c>
      <c r="J23" s="172">
        <f t="shared" si="11"/>
        <v>1</v>
      </c>
      <c r="K23" s="168">
        <f t="shared" si="2"/>
        <v>1</v>
      </c>
      <c r="L23" s="177">
        <v>1</v>
      </c>
      <c r="M23" s="178">
        <f t="shared" si="3"/>
        <v>1</v>
      </c>
      <c r="N23" s="167">
        <f t="shared" si="4"/>
        <v>1</v>
      </c>
      <c r="O23" s="171">
        <v>1</v>
      </c>
      <c r="P23" s="172">
        <f t="shared" si="5"/>
        <v>1</v>
      </c>
      <c r="Q23" s="168">
        <f t="shared" si="6"/>
        <v>1</v>
      </c>
      <c r="R23" s="81">
        <v>1</v>
      </c>
      <c r="S23" s="82">
        <f t="shared" si="7"/>
        <v>1</v>
      </c>
      <c r="T23" s="50">
        <f t="shared" si="8"/>
        <v>1</v>
      </c>
      <c r="U23" s="53">
        <f>R23</f>
        <v>1</v>
      </c>
      <c r="V23" s="53">
        <f>P23</f>
        <v>1</v>
      </c>
      <c r="W23" s="83">
        <f t="shared" si="9"/>
        <v>1</v>
      </c>
      <c r="X23" s="53">
        <f t="shared" si="10"/>
        <v>0.03</v>
      </c>
      <c r="Y23" s="84" t="s">
        <v>97</v>
      </c>
      <c r="Z23" s="84" t="s">
        <v>98</v>
      </c>
      <c r="AA23" s="47" t="s">
        <v>99</v>
      </c>
      <c r="AB23" s="84" t="s">
        <v>100</v>
      </c>
      <c r="AC23" s="85" t="s">
        <v>53</v>
      </c>
      <c r="AD23" s="56" t="s">
        <v>95</v>
      </c>
      <c r="AE23" s="56" t="s">
        <v>101</v>
      </c>
      <c r="AF23" s="77">
        <v>1</v>
      </c>
      <c r="AG23" s="78">
        <v>1</v>
      </c>
      <c r="AH23" s="95" t="s">
        <v>325</v>
      </c>
      <c r="AI23" s="95" t="s">
        <v>324</v>
      </c>
      <c r="AJ23" s="86">
        <v>1</v>
      </c>
      <c r="AK23" s="60">
        <v>1</v>
      </c>
      <c r="AL23" s="60" t="s">
        <v>325</v>
      </c>
      <c r="AM23" s="60" t="s">
        <v>324</v>
      </c>
      <c r="AN23" s="77">
        <v>1</v>
      </c>
      <c r="AO23" s="77">
        <v>1</v>
      </c>
      <c r="AP23" s="93" t="s">
        <v>325</v>
      </c>
      <c r="AQ23" s="93" t="s">
        <v>324</v>
      </c>
      <c r="AR23" s="86">
        <v>1</v>
      </c>
      <c r="AS23" s="94">
        <v>1</v>
      </c>
      <c r="AT23" s="93" t="s">
        <v>325</v>
      </c>
      <c r="AU23" s="93" t="s">
        <v>324</v>
      </c>
    </row>
    <row r="24" spans="1:47" ht="51" customHeight="1" thickBot="1">
      <c r="A24" s="226"/>
      <c r="B24" s="226"/>
      <c r="C24" s="216" t="s">
        <v>102</v>
      </c>
      <c r="D24" s="96"/>
      <c r="E24" s="97"/>
      <c r="F24" s="181"/>
      <c r="G24" s="181"/>
      <c r="H24" s="181"/>
      <c r="I24" s="181"/>
      <c r="J24" s="181"/>
      <c r="K24" s="181"/>
      <c r="L24" s="181"/>
      <c r="M24" s="181"/>
      <c r="N24" s="181"/>
      <c r="O24" s="181"/>
      <c r="P24" s="181"/>
      <c r="Q24" s="181"/>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row>
    <row r="25" spans="1:47" ht="240" customHeight="1" thickBot="1">
      <c r="A25" s="230"/>
      <c r="B25" s="230"/>
      <c r="C25" s="231" t="s">
        <v>296</v>
      </c>
      <c r="D25" s="98">
        <v>12</v>
      </c>
      <c r="E25" s="222" t="s">
        <v>386</v>
      </c>
      <c r="F25" s="182">
        <v>0</v>
      </c>
      <c r="G25" s="161" t="s">
        <v>65</v>
      </c>
      <c r="H25" s="161" t="s">
        <v>49</v>
      </c>
      <c r="I25" s="171">
        <v>0.25</v>
      </c>
      <c r="J25" s="172">
        <v>0.25</v>
      </c>
      <c r="K25" s="168">
        <f aca="true" t="shared" si="13" ref="K25:K40">IF(ISERROR(J25/I25),"",(J25/I25))</f>
        <v>1</v>
      </c>
      <c r="L25" s="177">
        <v>0.25</v>
      </c>
      <c r="M25" s="178">
        <v>0.25</v>
      </c>
      <c r="N25" s="167">
        <f aca="true" t="shared" si="14" ref="N25:N39">IF(ISERROR(M25/L25),"",(M25/L25))</f>
        <v>1</v>
      </c>
      <c r="O25" s="171">
        <v>0.25</v>
      </c>
      <c r="P25" s="172">
        <v>0.25</v>
      </c>
      <c r="Q25" s="168">
        <f aca="true" t="shared" si="15" ref="Q25:Q40">IF(ISERROR(P25/O25),"",(P25/O25))</f>
        <v>1</v>
      </c>
      <c r="R25" s="81">
        <v>0.25</v>
      </c>
      <c r="S25" s="82">
        <f aca="true" t="shared" si="16" ref="S25:S37">AS25</f>
        <v>0.25</v>
      </c>
      <c r="T25" s="50">
        <f aca="true" t="shared" si="17" ref="T25:T40">IF(ISERROR(S25/R25),"",(S25/R25))</f>
        <v>1</v>
      </c>
      <c r="U25" s="53">
        <f aca="true" t="shared" si="18" ref="U25:V37">SUM(I25,L25,O25,R25)</f>
        <v>1</v>
      </c>
      <c r="V25" s="53">
        <f t="shared" si="18"/>
        <v>1</v>
      </c>
      <c r="W25" s="83">
        <f aca="true" t="shared" si="19" ref="W25:W40">IF((IF(ISERROR(V25/U25),0,(V25/U25)))&gt;1,1,(IF(ISERROR(V25/U25),0,(V25/U25))))</f>
        <v>1</v>
      </c>
      <c r="X25" s="53">
        <f aca="true" t="shared" si="20" ref="X25:X42">F25*W25</f>
        <v>0</v>
      </c>
      <c r="Y25" s="89" t="s">
        <v>387</v>
      </c>
      <c r="Z25" s="89" t="s">
        <v>103</v>
      </c>
      <c r="AA25" s="90" t="s">
        <v>104</v>
      </c>
      <c r="AB25" s="90" t="s">
        <v>105</v>
      </c>
      <c r="AC25" s="47" t="s">
        <v>53</v>
      </c>
      <c r="AD25" s="84" t="s">
        <v>106</v>
      </c>
      <c r="AE25" s="84" t="s">
        <v>107</v>
      </c>
      <c r="AF25" s="77">
        <f t="shared" si="1"/>
        <v>0.25</v>
      </c>
      <c r="AG25" s="95">
        <v>25</v>
      </c>
      <c r="AH25" s="99" t="s">
        <v>304</v>
      </c>
      <c r="AI25" s="95" t="s">
        <v>303</v>
      </c>
      <c r="AJ25" s="86">
        <v>0.25</v>
      </c>
      <c r="AK25" s="60">
        <v>0.25</v>
      </c>
      <c r="AL25" s="60" t="s">
        <v>304</v>
      </c>
      <c r="AM25" s="60" t="s">
        <v>303</v>
      </c>
      <c r="AN25" s="77">
        <v>0.25</v>
      </c>
      <c r="AO25" s="77">
        <v>0.25</v>
      </c>
      <c r="AP25" s="100" t="s">
        <v>304</v>
      </c>
      <c r="AQ25" s="67" t="s">
        <v>303</v>
      </c>
      <c r="AR25" s="86">
        <v>0.25</v>
      </c>
      <c r="AS25" s="86">
        <v>0.25</v>
      </c>
      <c r="AT25" s="100" t="s">
        <v>304</v>
      </c>
      <c r="AU25" s="67" t="s">
        <v>303</v>
      </c>
    </row>
    <row r="26" spans="1:47" ht="96" customHeight="1" thickBot="1">
      <c r="A26" s="230"/>
      <c r="B26" s="230"/>
      <c r="C26" s="231"/>
      <c r="D26" s="98">
        <v>13</v>
      </c>
      <c r="E26" s="222" t="s">
        <v>407</v>
      </c>
      <c r="F26" s="182">
        <v>0</v>
      </c>
      <c r="G26" s="161" t="s">
        <v>65</v>
      </c>
      <c r="H26" s="161" t="s">
        <v>49</v>
      </c>
      <c r="I26" s="171">
        <v>0.25</v>
      </c>
      <c r="J26" s="172">
        <v>0.25</v>
      </c>
      <c r="K26" s="168">
        <f t="shared" si="13"/>
        <v>1</v>
      </c>
      <c r="L26" s="177">
        <v>0.25</v>
      </c>
      <c r="M26" s="178">
        <v>0.25</v>
      </c>
      <c r="N26" s="167">
        <f t="shared" si="14"/>
        <v>1</v>
      </c>
      <c r="O26" s="171">
        <v>0.25</v>
      </c>
      <c r="P26" s="172">
        <v>0.25</v>
      </c>
      <c r="Q26" s="168">
        <f t="shared" si="15"/>
        <v>1</v>
      </c>
      <c r="R26" s="81">
        <v>0.25</v>
      </c>
      <c r="S26" s="82">
        <f t="shared" si="16"/>
        <v>0.25</v>
      </c>
      <c r="T26" s="50">
        <f t="shared" si="17"/>
        <v>1</v>
      </c>
      <c r="U26" s="53">
        <f t="shared" si="18"/>
        <v>1</v>
      </c>
      <c r="V26" s="53">
        <f t="shared" si="18"/>
        <v>1</v>
      </c>
      <c r="W26" s="53">
        <f t="shared" si="19"/>
        <v>1</v>
      </c>
      <c r="X26" s="53">
        <f t="shared" si="20"/>
        <v>0</v>
      </c>
      <c r="Y26" s="89" t="s">
        <v>388</v>
      </c>
      <c r="Z26" s="89" t="s">
        <v>108</v>
      </c>
      <c r="AA26" s="90" t="s">
        <v>104</v>
      </c>
      <c r="AB26" s="90" t="s">
        <v>109</v>
      </c>
      <c r="AC26" s="47" t="s">
        <v>53</v>
      </c>
      <c r="AD26" s="84" t="s">
        <v>106</v>
      </c>
      <c r="AE26" s="84" t="s">
        <v>107</v>
      </c>
      <c r="AF26" s="77">
        <f t="shared" si="1"/>
        <v>0.25</v>
      </c>
      <c r="AG26" s="95">
        <v>25</v>
      </c>
      <c r="AH26" s="99" t="s">
        <v>424</v>
      </c>
      <c r="AI26" s="95" t="s">
        <v>303</v>
      </c>
      <c r="AJ26" s="86">
        <v>0.25</v>
      </c>
      <c r="AK26" s="60">
        <v>0.25</v>
      </c>
      <c r="AL26" s="60" t="s">
        <v>304</v>
      </c>
      <c r="AM26" s="60" t="s">
        <v>303</v>
      </c>
      <c r="AN26" s="77">
        <v>0.25</v>
      </c>
      <c r="AO26" s="77">
        <v>0.25</v>
      </c>
      <c r="AP26" s="100" t="s">
        <v>304</v>
      </c>
      <c r="AQ26" s="67" t="s">
        <v>303</v>
      </c>
      <c r="AR26" s="86">
        <v>0.25</v>
      </c>
      <c r="AS26" s="86">
        <v>0.25</v>
      </c>
      <c r="AT26" s="100" t="s">
        <v>304</v>
      </c>
      <c r="AU26" s="67" t="s">
        <v>303</v>
      </c>
    </row>
    <row r="27" spans="1:47" ht="170.25" customHeight="1" thickBot="1">
      <c r="A27" s="230"/>
      <c r="B27" s="230"/>
      <c r="C27" s="231"/>
      <c r="D27" s="98">
        <v>14</v>
      </c>
      <c r="E27" s="222" t="s">
        <v>389</v>
      </c>
      <c r="F27" s="182">
        <v>1</v>
      </c>
      <c r="G27" s="161" t="s">
        <v>65</v>
      </c>
      <c r="H27" s="161" t="s">
        <v>49</v>
      </c>
      <c r="I27" s="171">
        <v>0.25</v>
      </c>
      <c r="J27" s="183">
        <v>0.25</v>
      </c>
      <c r="K27" s="168">
        <f t="shared" si="13"/>
        <v>1</v>
      </c>
      <c r="L27" s="177">
        <v>0.25</v>
      </c>
      <c r="M27" s="184">
        <v>0.25</v>
      </c>
      <c r="N27" s="167">
        <f t="shared" si="14"/>
        <v>1</v>
      </c>
      <c r="O27" s="171">
        <v>0.25</v>
      </c>
      <c r="P27" s="183">
        <v>0.25</v>
      </c>
      <c r="Q27" s="168">
        <f t="shared" si="15"/>
        <v>1</v>
      </c>
      <c r="R27" s="81">
        <v>0.25</v>
      </c>
      <c r="S27" s="101">
        <f t="shared" si="16"/>
        <v>0.25</v>
      </c>
      <c r="T27" s="50">
        <f t="shared" si="17"/>
        <v>1</v>
      </c>
      <c r="U27" s="102">
        <f t="shared" si="18"/>
        <v>1</v>
      </c>
      <c r="V27" s="102">
        <f t="shared" si="18"/>
        <v>1</v>
      </c>
      <c r="W27" s="53">
        <f t="shared" si="19"/>
        <v>1</v>
      </c>
      <c r="X27" s="53">
        <f t="shared" si="20"/>
        <v>1</v>
      </c>
      <c r="Y27" s="89" t="s">
        <v>390</v>
      </c>
      <c r="Z27" s="89" t="s">
        <v>110</v>
      </c>
      <c r="AA27" s="90" t="s">
        <v>111</v>
      </c>
      <c r="AB27" s="90" t="s">
        <v>112</v>
      </c>
      <c r="AC27" s="47" t="s">
        <v>53</v>
      </c>
      <c r="AD27" s="84" t="s">
        <v>106</v>
      </c>
      <c r="AE27" s="84" t="s">
        <v>107</v>
      </c>
      <c r="AF27" s="77">
        <f aca="true" t="shared" si="21" ref="AF27:AF57">I27</f>
        <v>0.25</v>
      </c>
      <c r="AG27" s="95">
        <v>25</v>
      </c>
      <c r="AH27" s="95" t="s">
        <v>304</v>
      </c>
      <c r="AI27" s="95" t="s">
        <v>303</v>
      </c>
      <c r="AJ27" s="86">
        <v>0.25</v>
      </c>
      <c r="AK27" s="60">
        <v>0.25</v>
      </c>
      <c r="AL27" s="60" t="s">
        <v>304</v>
      </c>
      <c r="AM27" s="60" t="s">
        <v>303</v>
      </c>
      <c r="AN27" s="77">
        <v>0.25</v>
      </c>
      <c r="AO27" s="77">
        <v>0.25</v>
      </c>
      <c r="AP27" s="100" t="s">
        <v>304</v>
      </c>
      <c r="AQ27" s="67" t="s">
        <v>329</v>
      </c>
      <c r="AR27" s="86">
        <v>0.25</v>
      </c>
      <c r="AS27" s="86">
        <v>0.25</v>
      </c>
      <c r="AT27" s="100" t="s">
        <v>304</v>
      </c>
      <c r="AU27" s="67" t="s">
        <v>329</v>
      </c>
    </row>
    <row r="28" spans="1:47" ht="99.75" customHeight="1" thickBot="1">
      <c r="A28" s="230"/>
      <c r="B28" s="230"/>
      <c r="C28" s="231"/>
      <c r="D28" s="98">
        <v>15</v>
      </c>
      <c r="E28" s="46" t="s">
        <v>333</v>
      </c>
      <c r="F28" s="182">
        <v>0.01</v>
      </c>
      <c r="G28" s="161" t="s">
        <v>48</v>
      </c>
      <c r="H28" s="161" t="s">
        <v>49</v>
      </c>
      <c r="I28" s="162">
        <v>37</v>
      </c>
      <c r="J28" s="185">
        <v>76</v>
      </c>
      <c r="K28" s="168">
        <f t="shared" si="13"/>
        <v>2.054054054054054</v>
      </c>
      <c r="L28" s="165">
        <v>37</v>
      </c>
      <c r="M28" s="186">
        <v>31</v>
      </c>
      <c r="N28" s="167">
        <f t="shared" si="14"/>
        <v>0.8378378378378378</v>
      </c>
      <c r="O28" s="162">
        <v>37</v>
      </c>
      <c r="P28" s="185">
        <v>76</v>
      </c>
      <c r="Q28" s="168">
        <f t="shared" si="15"/>
        <v>2.054054054054054</v>
      </c>
      <c r="R28" s="48">
        <v>38</v>
      </c>
      <c r="S28" s="103">
        <v>53</v>
      </c>
      <c r="T28" s="50">
        <f t="shared" si="17"/>
        <v>1.394736842105263</v>
      </c>
      <c r="U28" s="104">
        <f t="shared" si="18"/>
        <v>149</v>
      </c>
      <c r="V28" s="104">
        <f t="shared" si="18"/>
        <v>236</v>
      </c>
      <c r="W28" s="53">
        <f t="shared" si="19"/>
        <v>1</v>
      </c>
      <c r="X28" s="53">
        <f t="shared" si="20"/>
        <v>0.01</v>
      </c>
      <c r="Y28" s="89" t="s">
        <v>113</v>
      </c>
      <c r="Z28" s="89" t="s">
        <v>391</v>
      </c>
      <c r="AA28" s="90" t="s">
        <v>114</v>
      </c>
      <c r="AB28" s="89" t="s">
        <v>115</v>
      </c>
      <c r="AC28" s="47" t="s">
        <v>53</v>
      </c>
      <c r="AD28" s="84" t="s">
        <v>106</v>
      </c>
      <c r="AE28" s="84" t="s">
        <v>116</v>
      </c>
      <c r="AF28" s="105">
        <v>37</v>
      </c>
      <c r="AG28" s="95">
        <v>76</v>
      </c>
      <c r="AH28" s="95" t="s">
        <v>403</v>
      </c>
      <c r="AI28" s="99" t="s">
        <v>357</v>
      </c>
      <c r="AJ28" s="106">
        <v>37</v>
      </c>
      <c r="AK28" s="106">
        <v>31</v>
      </c>
      <c r="AL28" s="60" t="s">
        <v>404</v>
      </c>
      <c r="AM28" s="60" t="s">
        <v>357</v>
      </c>
      <c r="AN28" s="105">
        <v>37</v>
      </c>
      <c r="AO28" s="106">
        <v>76</v>
      </c>
      <c r="AP28" s="107" t="s">
        <v>358</v>
      </c>
      <c r="AQ28" s="80" t="s">
        <v>357</v>
      </c>
      <c r="AR28" s="106">
        <v>38</v>
      </c>
      <c r="AS28" s="106">
        <v>53</v>
      </c>
      <c r="AT28" s="107" t="s">
        <v>425</v>
      </c>
      <c r="AU28" s="80" t="s">
        <v>426</v>
      </c>
    </row>
    <row r="29" spans="1:47" ht="212.25" customHeight="1" thickBot="1">
      <c r="A29" s="230"/>
      <c r="B29" s="230"/>
      <c r="C29" s="231"/>
      <c r="D29" s="98">
        <v>16</v>
      </c>
      <c r="E29" s="46" t="s">
        <v>284</v>
      </c>
      <c r="F29" s="182">
        <v>0.25</v>
      </c>
      <c r="G29" s="161" t="s">
        <v>65</v>
      </c>
      <c r="H29" s="161" t="s">
        <v>49</v>
      </c>
      <c r="I29" s="171">
        <v>1</v>
      </c>
      <c r="J29" s="172">
        <v>1</v>
      </c>
      <c r="K29" s="168">
        <v>1</v>
      </c>
      <c r="L29" s="177">
        <v>1</v>
      </c>
      <c r="M29" s="178">
        <v>1</v>
      </c>
      <c r="N29" s="167">
        <f t="shared" si="14"/>
        <v>1</v>
      </c>
      <c r="O29" s="171">
        <v>1</v>
      </c>
      <c r="P29" s="172">
        <v>1</v>
      </c>
      <c r="Q29" s="168">
        <f t="shared" si="15"/>
        <v>1</v>
      </c>
      <c r="R29" s="81">
        <v>1</v>
      </c>
      <c r="S29" s="82">
        <f t="shared" si="16"/>
        <v>1</v>
      </c>
      <c r="T29" s="50">
        <f t="shared" si="17"/>
        <v>1</v>
      </c>
      <c r="U29" s="53">
        <f t="shared" si="18"/>
        <v>4</v>
      </c>
      <c r="V29" s="53">
        <f t="shared" si="18"/>
        <v>4</v>
      </c>
      <c r="W29" s="53">
        <f t="shared" si="19"/>
        <v>1</v>
      </c>
      <c r="X29" s="53">
        <f t="shared" si="20"/>
        <v>0.25</v>
      </c>
      <c r="Y29" s="89" t="s">
        <v>117</v>
      </c>
      <c r="Z29" s="89" t="s">
        <v>118</v>
      </c>
      <c r="AA29" s="90" t="s">
        <v>119</v>
      </c>
      <c r="AB29" s="90" t="s">
        <v>120</v>
      </c>
      <c r="AC29" s="47" t="s">
        <v>53</v>
      </c>
      <c r="AD29" s="84" t="s">
        <v>106</v>
      </c>
      <c r="AE29" s="84" t="s">
        <v>121</v>
      </c>
      <c r="AF29" s="77">
        <f t="shared" si="21"/>
        <v>1</v>
      </c>
      <c r="AG29" s="95">
        <v>100</v>
      </c>
      <c r="AH29" s="99" t="s">
        <v>305</v>
      </c>
      <c r="AI29" s="95" t="s">
        <v>306</v>
      </c>
      <c r="AJ29" s="86">
        <v>1</v>
      </c>
      <c r="AK29" s="60">
        <v>1</v>
      </c>
      <c r="AL29" s="60" t="s">
        <v>305</v>
      </c>
      <c r="AM29" s="60" t="s">
        <v>307</v>
      </c>
      <c r="AN29" s="77">
        <v>1</v>
      </c>
      <c r="AO29" s="77">
        <v>1</v>
      </c>
      <c r="AP29" s="107" t="s">
        <v>305</v>
      </c>
      <c r="AQ29" s="80" t="s">
        <v>307</v>
      </c>
      <c r="AR29" s="86">
        <v>1</v>
      </c>
      <c r="AS29" s="86">
        <v>1</v>
      </c>
      <c r="AT29" s="107" t="s">
        <v>305</v>
      </c>
      <c r="AU29" s="80" t="s">
        <v>307</v>
      </c>
    </row>
    <row r="30" spans="1:47" ht="113.25" customHeight="1" thickBot="1">
      <c r="A30" s="230"/>
      <c r="B30" s="230"/>
      <c r="C30" s="231"/>
      <c r="D30" s="98">
        <v>17</v>
      </c>
      <c r="E30" s="46" t="s">
        <v>372</v>
      </c>
      <c r="F30" s="182">
        <v>0.03</v>
      </c>
      <c r="G30" s="161" t="s">
        <v>48</v>
      </c>
      <c r="H30" s="161" t="s">
        <v>49</v>
      </c>
      <c r="I30" s="162">
        <v>8</v>
      </c>
      <c r="J30" s="185">
        <v>8</v>
      </c>
      <c r="K30" s="168">
        <f t="shared" si="13"/>
        <v>1</v>
      </c>
      <c r="L30" s="165">
        <v>10</v>
      </c>
      <c r="M30" s="186">
        <v>10</v>
      </c>
      <c r="N30" s="167">
        <f t="shared" si="14"/>
        <v>1</v>
      </c>
      <c r="O30" s="162">
        <v>27</v>
      </c>
      <c r="P30" s="185">
        <v>27</v>
      </c>
      <c r="Q30" s="168">
        <f t="shared" si="15"/>
        <v>1</v>
      </c>
      <c r="R30" s="48">
        <v>15</v>
      </c>
      <c r="S30" s="103">
        <f t="shared" si="16"/>
        <v>40</v>
      </c>
      <c r="T30" s="50">
        <f t="shared" si="17"/>
        <v>2.6666666666666665</v>
      </c>
      <c r="U30" s="104">
        <f t="shared" si="18"/>
        <v>60</v>
      </c>
      <c r="V30" s="104">
        <f t="shared" si="18"/>
        <v>85</v>
      </c>
      <c r="W30" s="53">
        <f t="shared" si="19"/>
        <v>1</v>
      </c>
      <c r="X30" s="53">
        <f t="shared" si="20"/>
        <v>0.03</v>
      </c>
      <c r="Y30" s="89" t="s">
        <v>122</v>
      </c>
      <c r="Z30" s="89" t="s">
        <v>123</v>
      </c>
      <c r="AA30" s="90" t="s">
        <v>114</v>
      </c>
      <c r="AB30" s="90" t="s">
        <v>115</v>
      </c>
      <c r="AC30" s="47" t="s">
        <v>53</v>
      </c>
      <c r="AD30" s="84" t="s">
        <v>106</v>
      </c>
      <c r="AE30" s="84" t="s">
        <v>124</v>
      </c>
      <c r="AF30" s="105">
        <f t="shared" si="21"/>
        <v>8</v>
      </c>
      <c r="AG30" s="95">
        <v>8</v>
      </c>
      <c r="AH30" s="95" t="s">
        <v>408</v>
      </c>
      <c r="AI30" s="95" t="s">
        <v>373</v>
      </c>
      <c r="AJ30" s="106">
        <v>10</v>
      </c>
      <c r="AK30" s="60">
        <v>0.1</v>
      </c>
      <c r="AL30" s="60" t="s">
        <v>409</v>
      </c>
      <c r="AM30" s="60" t="s">
        <v>373</v>
      </c>
      <c r="AN30" s="105">
        <v>27</v>
      </c>
      <c r="AO30" s="105">
        <v>27</v>
      </c>
      <c r="AP30" s="67" t="s">
        <v>410</v>
      </c>
      <c r="AQ30" s="67" t="s">
        <v>373</v>
      </c>
      <c r="AR30" s="106">
        <v>15</v>
      </c>
      <c r="AS30" s="106">
        <v>40</v>
      </c>
      <c r="AT30" s="67" t="s">
        <v>450</v>
      </c>
      <c r="AU30" s="67" t="s">
        <v>373</v>
      </c>
    </row>
    <row r="31" spans="1:47" ht="149.25" customHeight="1" thickBot="1">
      <c r="A31" s="230"/>
      <c r="B31" s="230"/>
      <c r="C31" s="231"/>
      <c r="D31" s="98">
        <v>18</v>
      </c>
      <c r="E31" s="46" t="s">
        <v>285</v>
      </c>
      <c r="F31" s="182">
        <v>0.03</v>
      </c>
      <c r="G31" s="161" t="s">
        <v>65</v>
      </c>
      <c r="H31" s="161" t="s">
        <v>49</v>
      </c>
      <c r="I31" s="171">
        <v>1</v>
      </c>
      <c r="J31" s="172">
        <v>1</v>
      </c>
      <c r="K31" s="168">
        <f t="shared" si="13"/>
        <v>1</v>
      </c>
      <c r="L31" s="177">
        <v>1</v>
      </c>
      <c r="M31" s="178">
        <v>1</v>
      </c>
      <c r="N31" s="167">
        <f t="shared" si="14"/>
        <v>1</v>
      </c>
      <c r="O31" s="171">
        <v>1</v>
      </c>
      <c r="P31" s="172">
        <v>1</v>
      </c>
      <c r="Q31" s="168">
        <v>1</v>
      </c>
      <c r="R31" s="81">
        <v>1</v>
      </c>
      <c r="S31" s="82">
        <v>1</v>
      </c>
      <c r="T31" s="50">
        <f t="shared" si="17"/>
        <v>1</v>
      </c>
      <c r="U31" s="53">
        <f t="shared" si="18"/>
        <v>4</v>
      </c>
      <c r="V31" s="53">
        <f t="shared" si="18"/>
        <v>4</v>
      </c>
      <c r="W31" s="53">
        <f t="shared" si="19"/>
        <v>1</v>
      </c>
      <c r="X31" s="53">
        <f t="shared" si="20"/>
        <v>0.03</v>
      </c>
      <c r="Y31" s="89" t="s">
        <v>125</v>
      </c>
      <c r="Z31" s="89" t="s">
        <v>126</v>
      </c>
      <c r="AA31" s="90" t="s">
        <v>127</v>
      </c>
      <c r="AB31" s="89" t="s">
        <v>128</v>
      </c>
      <c r="AC31" s="47" t="s">
        <v>53</v>
      </c>
      <c r="AD31" s="84" t="s">
        <v>106</v>
      </c>
      <c r="AE31" s="84" t="s">
        <v>129</v>
      </c>
      <c r="AF31" s="77">
        <f t="shared" si="21"/>
        <v>1</v>
      </c>
      <c r="AG31" s="95">
        <v>100</v>
      </c>
      <c r="AH31" s="95" t="s">
        <v>451</v>
      </c>
      <c r="AI31" s="95" t="s">
        <v>452</v>
      </c>
      <c r="AJ31" s="86">
        <v>1</v>
      </c>
      <c r="AK31" s="60">
        <v>1</v>
      </c>
      <c r="AL31" s="95" t="s">
        <v>451</v>
      </c>
      <c r="AM31" s="95" t="s">
        <v>452</v>
      </c>
      <c r="AN31" s="86">
        <v>1</v>
      </c>
      <c r="AO31" s="60">
        <v>1</v>
      </c>
      <c r="AP31" s="95" t="s">
        <v>451</v>
      </c>
      <c r="AQ31" s="95" t="s">
        <v>452</v>
      </c>
      <c r="AR31" s="86">
        <v>1</v>
      </c>
      <c r="AS31" s="60">
        <v>1</v>
      </c>
      <c r="AT31" s="95" t="s">
        <v>451</v>
      </c>
      <c r="AU31" s="95" t="s">
        <v>452</v>
      </c>
    </row>
    <row r="32" spans="1:47" ht="154.5" customHeight="1" thickBot="1">
      <c r="A32" s="230"/>
      <c r="B32" s="230"/>
      <c r="C32" s="231"/>
      <c r="D32" s="98">
        <v>19</v>
      </c>
      <c r="E32" s="46" t="s">
        <v>374</v>
      </c>
      <c r="F32" s="182">
        <v>0.03</v>
      </c>
      <c r="G32" s="161" t="s">
        <v>65</v>
      </c>
      <c r="H32" s="161" t="s">
        <v>49</v>
      </c>
      <c r="I32" s="171">
        <v>1</v>
      </c>
      <c r="J32" s="172">
        <v>1</v>
      </c>
      <c r="K32" s="168">
        <f t="shared" si="13"/>
        <v>1</v>
      </c>
      <c r="L32" s="177">
        <v>1</v>
      </c>
      <c r="M32" s="178">
        <v>1</v>
      </c>
      <c r="N32" s="167">
        <v>1</v>
      </c>
      <c r="O32" s="171">
        <v>1</v>
      </c>
      <c r="P32" s="172">
        <v>1</v>
      </c>
      <c r="Q32" s="168">
        <f t="shared" si="15"/>
        <v>1</v>
      </c>
      <c r="R32" s="81">
        <v>1</v>
      </c>
      <c r="S32" s="82">
        <v>1</v>
      </c>
      <c r="T32" s="50">
        <f t="shared" si="17"/>
        <v>1</v>
      </c>
      <c r="U32" s="53">
        <f t="shared" si="18"/>
        <v>4</v>
      </c>
      <c r="V32" s="53">
        <f t="shared" si="18"/>
        <v>4</v>
      </c>
      <c r="W32" s="53">
        <f t="shared" si="19"/>
        <v>1</v>
      </c>
      <c r="X32" s="53">
        <f t="shared" si="20"/>
        <v>0.03</v>
      </c>
      <c r="Y32" s="89" t="s">
        <v>130</v>
      </c>
      <c r="Z32" s="89" t="s">
        <v>131</v>
      </c>
      <c r="AA32" s="90" t="s">
        <v>132</v>
      </c>
      <c r="AB32" s="89" t="s">
        <v>133</v>
      </c>
      <c r="AC32" s="47" t="s">
        <v>53</v>
      </c>
      <c r="AD32" s="84" t="s">
        <v>106</v>
      </c>
      <c r="AE32" s="84" t="s">
        <v>134</v>
      </c>
      <c r="AF32" s="77">
        <f t="shared" si="21"/>
        <v>1</v>
      </c>
      <c r="AG32" s="95">
        <v>100</v>
      </c>
      <c r="AH32" s="95" t="s">
        <v>453</v>
      </c>
      <c r="AI32" s="95" t="s">
        <v>454</v>
      </c>
      <c r="AJ32" s="86">
        <v>1</v>
      </c>
      <c r="AK32" s="60">
        <v>1</v>
      </c>
      <c r="AL32" s="95" t="s">
        <v>453</v>
      </c>
      <c r="AM32" s="95" t="s">
        <v>454</v>
      </c>
      <c r="AN32" s="77">
        <v>1</v>
      </c>
      <c r="AO32" s="77">
        <v>1</v>
      </c>
      <c r="AP32" s="95" t="s">
        <v>453</v>
      </c>
      <c r="AQ32" s="95" t="s">
        <v>454</v>
      </c>
      <c r="AR32" s="86">
        <v>1</v>
      </c>
      <c r="AS32" s="86">
        <v>1</v>
      </c>
      <c r="AT32" s="95" t="s">
        <v>453</v>
      </c>
      <c r="AU32" s="95" t="s">
        <v>454</v>
      </c>
    </row>
    <row r="33" spans="1:47" ht="137.25" customHeight="1" thickBot="1">
      <c r="A33" s="230"/>
      <c r="B33" s="230"/>
      <c r="C33" s="231"/>
      <c r="D33" s="98">
        <v>20</v>
      </c>
      <c r="E33" s="46" t="s">
        <v>345</v>
      </c>
      <c r="F33" s="182">
        <v>0.03</v>
      </c>
      <c r="G33" s="161" t="s">
        <v>48</v>
      </c>
      <c r="H33" s="161" t="s">
        <v>49</v>
      </c>
      <c r="I33" s="162">
        <v>0</v>
      </c>
      <c r="J33" s="185">
        <f>AG33</f>
        <v>0</v>
      </c>
      <c r="K33" s="168">
        <f t="shared" si="13"/>
      </c>
      <c r="L33" s="165">
        <v>0</v>
      </c>
      <c r="M33" s="186">
        <v>0</v>
      </c>
      <c r="N33" s="167">
        <f t="shared" si="14"/>
      </c>
      <c r="O33" s="162">
        <v>1</v>
      </c>
      <c r="P33" s="185">
        <v>1</v>
      </c>
      <c r="Q33" s="168">
        <f t="shared" si="15"/>
        <v>1</v>
      </c>
      <c r="R33" s="48">
        <v>2</v>
      </c>
      <c r="S33" s="103">
        <v>5</v>
      </c>
      <c r="T33" s="50">
        <f t="shared" si="17"/>
        <v>2.5</v>
      </c>
      <c r="U33" s="104">
        <f t="shared" si="18"/>
        <v>3</v>
      </c>
      <c r="V33" s="104">
        <f t="shared" si="18"/>
        <v>6</v>
      </c>
      <c r="W33" s="53">
        <f t="shared" si="19"/>
        <v>1</v>
      </c>
      <c r="X33" s="53">
        <f t="shared" si="20"/>
        <v>0.03</v>
      </c>
      <c r="Y33" s="89" t="s">
        <v>135</v>
      </c>
      <c r="Z33" s="89" t="s">
        <v>136</v>
      </c>
      <c r="AA33" s="90" t="s">
        <v>137</v>
      </c>
      <c r="AB33" s="89" t="s">
        <v>138</v>
      </c>
      <c r="AC33" s="47" t="s">
        <v>53</v>
      </c>
      <c r="AD33" s="84"/>
      <c r="AE33" s="84" t="s">
        <v>139</v>
      </c>
      <c r="AF33" s="105">
        <f t="shared" si="21"/>
        <v>0</v>
      </c>
      <c r="AG33" s="95">
        <v>0</v>
      </c>
      <c r="AH33" s="95" t="s">
        <v>411</v>
      </c>
      <c r="AI33" s="95"/>
      <c r="AJ33" s="106">
        <v>1</v>
      </c>
      <c r="AK33" s="60">
        <v>0.01</v>
      </c>
      <c r="AL33" s="95" t="s">
        <v>422</v>
      </c>
      <c r="AM33" s="60" t="s">
        <v>427</v>
      </c>
      <c r="AN33" s="105"/>
      <c r="AO33" s="105"/>
      <c r="AP33" s="95" t="s">
        <v>411</v>
      </c>
      <c r="AQ33" s="80"/>
      <c r="AR33" s="106">
        <v>2</v>
      </c>
      <c r="AS33" s="106">
        <v>6</v>
      </c>
      <c r="AT33" s="224" t="s">
        <v>428</v>
      </c>
      <c r="AU33" s="60" t="s">
        <v>427</v>
      </c>
    </row>
    <row r="34" spans="1:47" ht="237" customHeight="1" thickBot="1">
      <c r="A34" s="230"/>
      <c r="B34" s="230"/>
      <c r="C34" s="231"/>
      <c r="D34" s="98">
        <v>21</v>
      </c>
      <c r="E34" s="46" t="s">
        <v>361</v>
      </c>
      <c r="F34" s="182">
        <v>0.03</v>
      </c>
      <c r="G34" s="161" t="s">
        <v>48</v>
      </c>
      <c r="H34" s="161" t="s">
        <v>49</v>
      </c>
      <c r="I34" s="162">
        <v>0</v>
      </c>
      <c r="J34" s="185">
        <v>0</v>
      </c>
      <c r="K34" s="168">
        <f t="shared" si="13"/>
      </c>
      <c r="L34" s="177">
        <v>0.01</v>
      </c>
      <c r="M34" s="187">
        <v>0.02</v>
      </c>
      <c r="N34" s="167">
        <v>0.01</v>
      </c>
      <c r="O34" s="162">
        <v>0</v>
      </c>
      <c r="P34" s="185">
        <v>0</v>
      </c>
      <c r="Q34" s="168">
        <v>1</v>
      </c>
      <c r="R34" s="48">
        <v>2</v>
      </c>
      <c r="S34" s="103">
        <f t="shared" si="16"/>
        <v>6</v>
      </c>
      <c r="T34" s="50">
        <f t="shared" si="17"/>
        <v>3</v>
      </c>
      <c r="U34" s="104">
        <f t="shared" si="18"/>
        <v>2.01</v>
      </c>
      <c r="V34" s="104">
        <f t="shared" si="18"/>
        <v>6.02</v>
      </c>
      <c r="W34" s="53">
        <f t="shared" si="19"/>
        <v>1</v>
      </c>
      <c r="X34" s="53">
        <f t="shared" si="20"/>
        <v>0.03</v>
      </c>
      <c r="Y34" s="89" t="s">
        <v>140</v>
      </c>
      <c r="Z34" s="89" t="s">
        <v>141</v>
      </c>
      <c r="AA34" s="90" t="s">
        <v>137</v>
      </c>
      <c r="AB34" s="89" t="s">
        <v>138</v>
      </c>
      <c r="AC34" s="47" t="s">
        <v>53</v>
      </c>
      <c r="AD34" s="84"/>
      <c r="AE34" s="84" t="s">
        <v>142</v>
      </c>
      <c r="AF34" s="105">
        <f t="shared" si="21"/>
        <v>0</v>
      </c>
      <c r="AG34" s="95">
        <v>0</v>
      </c>
      <c r="AH34" s="95" t="s">
        <v>412</v>
      </c>
      <c r="AI34" s="95"/>
      <c r="AJ34" s="106">
        <v>1</v>
      </c>
      <c r="AK34" s="60">
        <v>0.02</v>
      </c>
      <c r="AL34" s="60" t="s">
        <v>413</v>
      </c>
      <c r="AM34" s="60" t="s">
        <v>362</v>
      </c>
      <c r="AN34" s="105">
        <v>0</v>
      </c>
      <c r="AO34" s="108">
        <v>0</v>
      </c>
      <c r="AP34" s="93" t="s">
        <v>455</v>
      </c>
      <c r="AQ34" s="67"/>
      <c r="AR34" s="106">
        <v>2</v>
      </c>
      <c r="AS34" s="106">
        <v>6</v>
      </c>
      <c r="AT34" s="99" t="s">
        <v>428</v>
      </c>
      <c r="AU34" s="80"/>
    </row>
    <row r="35" spans="1:47" s="13" customFormat="1" ht="156" customHeight="1" thickBot="1">
      <c r="A35" s="230"/>
      <c r="B35" s="230"/>
      <c r="C35" s="231"/>
      <c r="D35" s="98">
        <v>22</v>
      </c>
      <c r="E35" s="46" t="s">
        <v>344</v>
      </c>
      <c r="F35" s="182">
        <v>0.03</v>
      </c>
      <c r="G35" s="161" t="s">
        <v>48</v>
      </c>
      <c r="H35" s="161" t="s">
        <v>49</v>
      </c>
      <c r="I35" s="162">
        <v>0</v>
      </c>
      <c r="J35" s="185">
        <f>AG35</f>
        <v>0</v>
      </c>
      <c r="K35" s="168">
        <f t="shared" si="13"/>
      </c>
      <c r="L35" s="165">
        <v>1</v>
      </c>
      <c r="M35" s="186">
        <v>1</v>
      </c>
      <c r="N35" s="167">
        <f t="shared" si="14"/>
        <v>1</v>
      </c>
      <c r="O35" s="162">
        <v>1</v>
      </c>
      <c r="P35" s="185">
        <f>AO35</f>
        <v>0</v>
      </c>
      <c r="Q35" s="168">
        <f t="shared" si="15"/>
        <v>0</v>
      </c>
      <c r="R35" s="48">
        <v>2</v>
      </c>
      <c r="S35" s="103">
        <f t="shared" si="16"/>
        <v>6</v>
      </c>
      <c r="T35" s="50">
        <f t="shared" si="17"/>
        <v>3</v>
      </c>
      <c r="U35" s="104">
        <f t="shared" si="18"/>
        <v>4</v>
      </c>
      <c r="V35" s="104">
        <f t="shared" si="18"/>
        <v>7</v>
      </c>
      <c r="W35" s="53">
        <f t="shared" si="19"/>
        <v>1</v>
      </c>
      <c r="X35" s="53">
        <f t="shared" si="20"/>
        <v>0.03</v>
      </c>
      <c r="Y35" s="56" t="s">
        <v>143</v>
      </c>
      <c r="Z35" s="56" t="s">
        <v>144</v>
      </c>
      <c r="AA35" s="56" t="s">
        <v>145</v>
      </c>
      <c r="AB35" s="56" t="s">
        <v>146</v>
      </c>
      <c r="AC35" s="47" t="s">
        <v>53</v>
      </c>
      <c r="AD35" s="84"/>
      <c r="AE35" s="84" t="s">
        <v>147</v>
      </c>
      <c r="AF35" s="105">
        <f>I35</f>
        <v>0</v>
      </c>
      <c r="AG35" s="95">
        <v>0</v>
      </c>
      <c r="AH35" s="95" t="s">
        <v>411</v>
      </c>
      <c r="AI35" s="95"/>
      <c r="AJ35" s="106">
        <v>1</v>
      </c>
      <c r="AK35" s="60">
        <v>0.01</v>
      </c>
      <c r="AL35" s="95" t="s">
        <v>422</v>
      </c>
      <c r="AM35" s="60" t="s">
        <v>423</v>
      </c>
      <c r="AN35" s="105"/>
      <c r="AO35" s="105"/>
      <c r="AP35" s="95" t="s">
        <v>411</v>
      </c>
      <c r="AQ35" s="80"/>
      <c r="AR35" s="106">
        <v>2</v>
      </c>
      <c r="AS35" s="106">
        <v>6</v>
      </c>
      <c r="AT35" s="95" t="s">
        <v>428</v>
      </c>
      <c r="AU35" s="60" t="s">
        <v>427</v>
      </c>
    </row>
    <row r="36" spans="1:47" s="13" customFormat="1" ht="114.75" customHeight="1" thickBot="1">
      <c r="A36" s="230"/>
      <c r="B36" s="230"/>
      <c r="C36" s="231"/>
      <c r="D36" s="98">
        <v>23</v>
      </c>
      <c r="E36" s="46" t="s">
        <v>287</v>
      </c>
      <c r="F36" s="182">
        <v>0.03</v>
      </c>
      <c r="G36" s="161" t="s">
        <v>48</v>
      </c>
      <c r="H36" s="161" t="s">
        <v>49</v>
      </c>
      <c r="I36" s="162">
        <v>3</v>
      </c>
      <c r="J36" s="185">
        <f>AG36</f>
        <v>3</v>
      </c>
      <c r="K36" s="168">
        <f t="shared" si="13"/>
        <v>1</v>
      </c>
      <c r="L36" s="165">
        <v>3</v>
      </c>
      <c r="M36" s="188">
        <v>5</v>
      </c>
      <c r="N36" s="167">
        <f t="shared" si="14"/>
        <v>1.6666666666666667</v>
      </c>
      <c r="O36" s="162">
        <v>4</v>
      </c>
      <c r="P36" s="185">
        <f>AO36</f>
        <v>4</v>
      </c>
      <c r="Q36" s="168">
        <f t="shared" si="15"/>
        <v>1</v>
      </c>
      <c r="R36" s="48">
        <v>3</v>
      </c>
      <c r="S36" s="109">
        <v>7</v>
      </c>
      <c r="T36" s="50">
        <f t="shared" si="17"/>
        <v>2.3333333333333335</v>
      </c>
      <c r="U36" s="104">
        <f t="shared" si="18"/>
        <v>13</v>
      </c>
      <c r="V36" s="104">
        <f t="shared" si="18"/>
        <v>19</v>
      </c>
      <c r="W36" s="53">
        <f t="shared" si="19"/>
        <v>1</v>
      </c>
      <c r="X36" s="53">
        <f t="shared" si="20"/>
        <v>0.03</v>
      </c>
      <c r="Y36" s="56" t="s">
        <v>148</v>
      </c>
      <c r="Z36" s="56" t="s">
        <v>149</v>
      </c>
      <c r="AA36" s="56" t="s">
        <v>150</v>
      </c>
      <c r="AB36" s="56" t="s">
        <v>146</v>
      </c>
      <c r="AC36" s="47" t="s">
        <v>53</v>
      </c>
      <c r="AD36" s="84"/>
      <c r="AE36" s="84" t="s">
        <v>151</v>
      </c>
      <c r="AF36" s="105">
        <f t="shared" si="21"/>
        <v>3</v>
      </c>
      <c r="AG36" s="95">
        <v>3</v>
      </c>
      <c r="AH36" s="95" t="s">
        <v>416</v>
      </c>
      <c r="AI36" s="95" t="s">
        <v>363</v>
      </c>
      <c r="AJ36" s="110">
        <v>3</v>
      </c>
      <c r="AK36" s="60">
        <v>0.05</v>
      </c>
      <c r="AL36" s="60" t="s">
        <v>417</v>
      </c>
      <c r="AM36" s="60" t="s">
        <v>363</v>
      </c>
      <c r="AN36" s="105">
        <v>4</v>
      </c>
      <c r="AO36" s="105">
        <v>4</v>
      </c>
      <c r="AP36" s="93" t="s">
        <v>415</v>
      </c>
      <c r="AQ36" s="67" t="s">
        <v>363</v>
      </c>
      <c r="AR36" s="106"/>
      <c r="AS36" s="106"/>
      <c r="AT36" s="64" t="s">
        <v>436</v>
      </c>
      <c r="AU36" s="64"/>
    </row>
    <row r="37" spans="1:47" s="13" customFormat="1" ht="141.75" customHeight="1" thickBot="1">
      <c r="A37" s="230"/>
      <c r="B37" s="230"/>
      <c r="C37" s="231"/>
      <c r="D37" s="98">
        <v>24</v>
      </c>
      <c r="E37" s="111" t="s">
        <v>392</v>
      </c>
      <c r="F37" s="182">
        <v>0.03</v>
      </c>
      <c r="G37" s="161" t="s">
        <v>48</v>
      </c>
      <c r="H37" s="161" t="s">
        <v>49</v>
      </c>
      <c r="I37" s="162">
        <v>0</v>
      </c>
      <c r="J37" s="185">
        <f>AG37</f>
        <v>0</v>
      </c>
      <c r="K37" s="168">
        <f t="shared" si="13"/>
      </c>
      <c r="L37" s="165">
        <v>3</v>
      </c>
      <c r="M37" s="186">
        <v>3</v>
      </c>
      <c r="N37" s="167">
        <f t="shared" si="14"/>
        <v>1</v>
      </c>
      <c r="O37" s="162">
        <v>1</v>
      </c>
      <c r="P37" s="185">
        <v>0</v>
      </c>
      <c r="Q37" s="168">
        <f t="shared" si="15"/>
        <v>0</v>
      </c>
      <c r="R37" s="48">
        <v>1</v>
      </c>
      <c r="S37" s="103">
        <f t="shared" si="16"/>
        <v>6</v>
      </c>
      <c r="T37" s="50">
        <f t="shared" si="17"/>
        <v>6</v>
      </c>
      <c r="U37" s="104">
        <f t="shared" si="18"/>
        <v>5</v>
      </c>
      <c r="V37" s="104">
        <f t="shared" si="18"/>
        <v>9</v>
      </c>
      <c r="W37" s="53">
        <f t="shared" si="19"/>
        <v>1</v>
      </c>
      <c r="X37" s="53">
        <f t="shared" si="20"/>
        <v>0.03</v>
      </c>
      <c r="Y37" s="56" t="s">
        <v>152</v>
      </c>
      <c r="Z37" s="56" t="s">
        <v>153</v>
      </c>
      <c r="AA37" s="56" t="s">
        <v>154</v>
      </c>
      <c r="AB37" s="56" t="s">
        <v>155</v>
      </c>
      <c r="AC37" s="47" t="s">
        <v>53</v>
      </c>
      <c r="AD37" s="84"/>
      <c r="AE37" s="84" t="s">
        <v>156</v>
      </c>
      <c r="AF37" s="105">
        <f t="shared" si="21"/>
        <v>0</v>
      </c>
      <c r="AG37" s="95">
        <v>0</v>
      </c>
      <c r="AH37" s="95" t="s">
        <v>414</v>
      </c>
      <c r="AI37" s="95"/>
      <c r="AJ37" s="106">
        <v>3</v>
      </c>
      <c r="AK37" s="60">
        <v>0.03</v>
      </c>
      <c r="AL37" s="60" t="s">
        <v>342</v>
      </c>
      <c r="AM37" s="60" t="s">
        <v>343</v>
      </c>
      <c r="AN37" s="105">
        <v>1</v>
      </c>
      <c r="AO37" s="105">
        <v>0</v>
      </c>
      <c r="AP37" s="93" t="s">
        <v>414</v>
      </c>
      <c r="AQ37" s="80"/>
      <c r="AR37" s="106">
        <v>2</v>
      </c>
      <c r="AS37" s="106">
        <v>6</v>
      </c>
      <c r="AT37" s="95" t="s">
        <v>428</v>
      </c>
      <c r="AU37" s="60" t="s">
        <v>427</v>
      </c>
    </row>
    <row r="38" spans="1:47" ht="305.25" customHeight="1" thickBot="1">
      <c r="A38" s="230"/>
      <c r="B38" s="230"/>
      <c r="C38" s="231"/>
      <c r="D38" s="98">
        <v>25</v>
      </c>
      <c r="E38" s="225" t="s">
        <v>275</v>
      </c>
      <c r="F38" s="182">
        <v>0.03</v>
      </c>
      <c r="G38" s="161" t="s">
        <v>65</v>
      </c>
      <c r="H38" s="161" t="s">
        <v>72</v>
      </c>
      <c r="I38" s="171">
        <v>1</v>
      </c>
      <c r="J38" s="172">
        <v>1</v>
      </c>
      <c r="K38" s="168">
        <f t="shared" si="13"/>
        <v>1</v>
      </c>
      <c r="L38" s="177">
        <v>1</v>
      </c>
      <c r="M38" s="178">
        <v>1</v>
      </c>
      <c r="N38" s="167">
        <f t="shared" si="14"/>
        <v>1</v>
      </c>
      <c r="O38" s="171">
        <v>1</v>
      </c>
      <c r="P38" s="172">
        <v>1</v>
      </c>
      <c r="Q38" s="168">
        <f t="shared" si="15"/>
        <v>1</v>
      </c>
      <c r="R38" s="81">
        <v>1</v>
      </c>
      <c r="S38" s="82">
        <v>1</v>
      </c>
      <c r="T38" s="50">
        <f t="shared" si="17"/>
        <v>1</v>
      </c>
      <c r="U38" s="53">
        <f>R38</f>
        <v>1</v>
      </c>
      <c r="V38" s="53">
        <f>P38</f>
        <v>1</v>
      </c>
      <c r="W38" s="53">
        <f t="shared" si="19"/>
        <v>1</v>
      </c>
      <c r="X38" s="53">
        <f t="shared" si="20"/>
        <v>0.03</v>
      </c>
      <c r="Y38" s="90" t="s">
        <v>157</v>
      </c>
      <c r="Z38" s="90" t="s">
        <v>158</v>
      </c>
      <c r="AA38" s="90" t="s">
        <v>159</v>
      </c>
      <c r="AB38" s="90" t="s">
        <v>160</v>
      </c>
      <c r="AC38" s="47" t="s">
        <v>161</v>
      </c>
      <c r="AD38" s="84" t="s">
        <v>162</v>
      </c>
      <c r="AE38" s="84" t="s">
        <v>163</v>
      </c>
      <c r="AF38" s="77">
        <v>1</v>
      </c>
      <c r="AG38" s="95">
        <v>100</v>
      </c>
      <c r="AH38" s="95" t="s">
        <v>459</v>
      </c>
      <c r="AI38" s="95"/>
      <c r="AJ38" s="77">
        <v>1</v>
      </c>
      <c r="AK38" s="95">
        <v>100</v>
      </c>
      <c r="AL38" s="95" t="s">
        <v>459</v>
      </c>
      <c r="AM38" s="60"/>
      <c r="AN38" s="77">
        <v>1</v>
      </c>
      <c r="AO38" s="95">
        <v>100</v>
      </c>
      <c r="AP38" s="95" t="s">
        <v>459</v>
      </c>
      <c r="AQ38" s="67"/>
      <c r="AR38" s="77">
        <v>1</v>
      </c>
      <c r="AS38" s="95">
        <v>100</v>
      </c>
      <c r="AT38" s="95" t="s">
        <v>459</v>
      </c>
      <c r="AU38" s="65"/>
    </row>
    <row r="39" spans="1:47" ht="135.75" customHeight="1" thickBot="1">
      <c r="A39" s="230"/>
      <c r="B39" s="230"/>
      <c r="C39" s="231"/>
      <c r="D39" s="98">
        <v>26</v>
      </c>
      <c r="E39" s="225" t="s">
        <v>276</v>
      </c>
      <c r="F39" s="182">
        <v>0.03</v>
      </c>
      <c r="G39" s="161" t="s">
        <v>65</v>
      </c>
      <c r="H39" s="161" t="s">
        <v>49</v>
      </c>
      <c r="I39" s="171">
        <v>0.2</v>
      </c>
      <c r="J39" s="172">
        <v>0.2</v>
      </c>
      <c r="K39" s="168">
        <v>0.2</v>
      </c>
      <c r="L39" s="177">
        <v>0.2</v>
      </c>
      <c r="M39" s="178">
        <v>0.2</v>
      </c>
      <c r="N39" s="167">
        <f t="shared" si="14"/>
        <v>1</v>
      </c>
      <c r="O39" s="171">
        <v>0.2</v>
      </c>
      <c r="P39" s="172">
        <v>0.2</v>
      </c>
      <c r="Q39" s="168">
        <f t="shared" si="15"/>
        <v>1</v>
      </c>
      <c r="R39" s="81">
        <v>0.2</v>
      </c>
      <c r="S39" s="82">
        <v>0.2</v>
      </c>
      <c r="T39" s="50">
        <f t="shared" si="17"/>
        <v>1</v>
      </c>
      <c r="U39" s="53">
        <f>SUM(I39,L39,O39,R39)</f>
        <v>0.8</v>
      </c>
      <c r="V39" s="73">
        <f>SUM(J39,M39,P39,S39)</f>
        <v>0.8</v>
      </c>
      <c r="W39" s="53">
        <f t="shared" si="19"/>
        <v>1</v>
      </c>
      <c r="X39" s="53">
        <f t="shared" si="20"/>
        <v>0.03</v>
      </c>
      <c r="Y39" s="90" t="s">
        <v>164</v>
      </c>
      <c r="Z39" s="90" t="s">
        <v>165</v>
      </c>
      <c r="AA39" s="90" t="s">
        <v>166</v>
      </c>
      <c r="AB39" s="90" t="s">
        <v>167</v>
      </c>
      <c r="AC39" s="47" t="s">
        <v>53</v>
      </c>
      <c r="AD39" s="84"/>
      <c r="AE39" s="84" t="s">
        <v>168</v>
      </c>
      <c r="AF39" s="77">
        <f t="shared" si="21"/>
        <v>0.2</v>
      </c>
      <c r="AG39" s="95">
        <v>20</v>
      </c>
      <c r="AH39" s="95" t="s">
        <v>460</v>
      </c>
      <c r="AI39" s="95" t="s">
        <v>375</v>
      </c>
      <c r="AJ39" s="77">
        <f>M39</f>
        <v>0.2</v>
      </c>
      <c r="AK39" s="95">
        <v>20</v>
      </c>
      <c r="AL39" s="95" t="s">
        <v>460</v>
      </c>
      <c r="AM39" s="95" t="s">
        <v>375</v>
      </c>
      <c r="AN39" s="77">
        <f>Q39</f>
        <v>1</v>
      </c>
      <c r="AO39" s="95">
        <v>20</v>
      </c>
      <c r="AP39" s="95" t="s">
        <v>460</v>
      </c>
      <c r="AQ39" s="95" t="s">
        <v>375</v>
      </c>
      <c r="AR39" s="77">
        <f>U39</f>
        <v>0.8</v>
      </c>
      <c r="AS39" s="95">
        <v>20</v>
      </c>
      <c r="AT39" s="95" t="s">
        <v>460</v>
      </c>
      <c r="AU39" s="95" t="s">
        <v>375</v>
      </c>
    </row>
    <row r="40" spans="1:47" ht="153" customHeight="1" thickBot="1">
      <c r="A40" s="230"/>
      <c r="B40" s="230"/>
      <c r="C40" s="231"/>
      <c r="D40" s="98">
        <v>27</v>
      </c>
      <c r="E40" s="225" t="s">
        <v>277</v>
      </c>
      <c r="F40" s="182">
        <v>0.03</v>
      </c>
      <c r="G40" s="161" t="s">
        <v>65</v>
      </c>
      <c r="H40" s="161" t="s">
        <v>72</v>
      </c>
      <c r="I40" s="171">
        <v>1</v>
      </c>
      <c r="J40" s="172">
        <v>1</v>
      </c>
      <c r="K40" s="168">
        <f t="shared" si="13"/>
        <v>1</v>
      </c>
      <c r="L40" s="177">
        <v>1</v>
      </c>
      <c r="M40" s="178">
        <v>1</v>
      </c>
      <c r="N40" s="167" t="s">
        <v>376</v>
      </c>
      <c r="O40" s="171">
        <v>1</v>
      </c>
      <c r="P40" s="172">
        <v>1</v>
      </c>
      <c r="Q40" s="168">
        <f t="shared" si="15"/>
        <v>1</v>
      </c>
      <c r="R40" s="81">
        <v>1</v>
      </c>
      <c r="S40" s="82">
        <v>1</v>
      </c>
      <c r="T40" s="50">
        <f t="shared" si="17"/>
        <v>1</v>
      </c>
      <c r="U40" s="53">
        <f>R40</f>
        <v>1</v>
      </c>
      <c r="V40" s="73">
        <f>P40</f>
        <v>1</v>
      </c>
      <c r="W40" s="53">
        <f t="shared" si="19"/>
        <v>1</v>
      </c>
      <c r="X40" s="53">
        <f t="shared" si="20"/>
        <v>0.03</v>
      </c>
      <c r="Y40" s="90" t="s">
        <v>169</v>
      </c>
      <c r="Z40" s="90" t="s">
        <v>170</v>
      </c>
      <c r="AA40" s="90" t="s">
        <v>171</v>
      </c>
      <c r="AB40" s="90" t="s">
        <v>172</v>
      </c>
      <c r="AC40" s="47" t="s">
        <v>53</v>
      </c>
      <c r="AD40" s="84" t="s">
        <v>173</v>
      </c>
      <c r="AE40" s="84" t="s">
        <v>168</v>
      </c>
      <c r="AF40" s="77">
        <f t="shared" si="21"/>
        <v>1</v>
      </c>
      <c r="AG40" s="95">
        <v>100</v>
      </c>
      <c r="AH40" s="95" t="s">
        <v>461</v>
      </c>
      <c r="AI40" s="95" t="s">
        <v>375</v>
      </c>
      <c r="AJ40" s="77">
        <f>M40</f>
        <v>1</v>
      </c>
      <c r="AK40" s="95">
        <v>100</v>
      </c>
      <c r="AL40" s="95" t="s">
        <v>461</v>
      </c>
      <c r="AM40" s="95" t="s">
        <v>375</v>
      </c>
      <c r="AN40" s="77">
        <f>Q40</f>
        <v>1</v>
      </c>
      <c r="AO40" s="95">
        <v>100</v>
      </c>
      <c r="AP40" s="95" t="s">
        <v>461</v>
      </c>
      <c r="AQ40" s="95" t="s">
        <v>375</v>
      </c>
      <c r="AR40" s="77">
        <f>U40</f>
        <v>1</v>
      </c>
      <c r="AS40" s="95">
        <v>100</v>
      </c>
      <c r="AT40" s="95" t="s">
        <v>461</v>
      </c>
      <c r="AU40" s="95" t="s">
        <v>375</v>
      </c>
    </row>
    <row r="41" spans="1:47" ht="168" customHeight="1" thickBot="1">
      <c r="A41" s="230"/>
      <c r="B41" s="230"/>
      <c r="C41" s="231"/>
      <c r="D41" s="98">
        <v>28</v>
      </c>
      <c r="E41" s="225" t="s">
        <v>368</v>
      </c>
      <c r="F41" s="182">
        <v>0.03</v>
      </c>
      <c r="G41" s="161" t="s">
        <v>48</v>
      </c>
      <c r="H41" s="161" t="s">
        <v>66</v>
      </c>
      <c r="I41" s="162">
        <v>100</v>
      </c>
      <c r="J41" s="185">
        <f>AG41</f>
        <v>100</v>
      </c>
      <c r="K41" s="189">
        <f>IF(ISERROR(I41/J41),"",(I41/J41))</f>
        <v>1</v>
      </c>
      <c r="L41" s="165">
        <v>100</v>
      </c>
      <c r="M41" s="186">
        <v>100</v>
      </c>
      <c r="N41" s="190">
        <v>1</v>
      </c>
      <c r="O41" s="162">
        <v>100</v>
      </c>
      <c r="P41" s="185">
        <v>100</v>
      </c>
      <c r="Q41" s="189">
        <f>IF(ISERROR(O41/P41),"",(O41/P41))</f>
        <v>1</v>
      </c>
      <c r="R41" s="48">
        <v>100</v>
      </c>
      <c r="S41" s="103">
        <v>100</v>
      </c>
      <c r="T41" s="114">
        <f>IF(ISERROR(R41/S41),"",(R41/S41))</f>
        <v>1</v>
      </c>
      <c r="U41" s="104">
        <f>SUM(I41,L41,O41,R41)/4</f>
        <v>100</v>
      </c>
      <c r="V41" s="104">
        <f>SUM(J41,M41,P41,S41)/4</f>
        <v>100</v>
      </c>
      <c r="W41" s="115">
        <f>IF(SUM(K41,N41,Q41,T41)/4&gt;1,1,SUM(K41,N41,Q41,T41)/4)</f>
        <v>1</v>
      </c>
      <c r="X41" s="115">
        <f t="shared" si="20"/>
        <v>0.03</v>
      </c>
      <c r="Y41" s="90" t="s">
        <v>393</v>
      </c>
      <c r="Z41" s="90" t="s">
        <v>174</v>
      </c>
      <c r="AA41" s="90" t="s">
        <v>394</v>
      </c>
      <c r="AB41" s="89" t="s">
        <v>175</v>
      </c>
      <c r="AC41" s="47" t="s">
        <v>176</v>
      </c>
      <c r="AD41" s="84"/>
      <c r="AE41" s="84" t="s">
        <v>177</v>
      </c>
      <c r="AF41" s="105">
        <v>100</v>
      </c>
      <c r="AG41" s="95">
        <v>100</v>
      </c>
      <c r="AH41" s="95" t="s">
        <v>462</v>
      </c>
      <c r="AI41" s="95" t="s">
        <v>375</v>
      </c>
      <c r="AJ41" s="105">
        <v>100</v>
      </c>
      <c r="AK41" s="95">
        <v>100</v>
      </c>
      <c r="AL41" s="95" t="s">
        <v>462</v>
      </c>
      <c r="AM41" s="95" t="s">
        <v>375</v>
      </c>
      <c r="AN41" s="105">
        <v>100</v>
      </c>
      <c r="AO41" s="95">
        <v>100</v>
      </c>
      <c r="AP41" s="95" t="s">
        <v>462</v>
      </c>
      <c r="AQ41" s="95" t="s">
        <v>375</v>
      </c>
      <c r="AR41" s="105">
        <v>100</v>
      </c>
      <c r="AS41" s="95">
        <v>100</v>
      </c>
      <c r="AT41" s="95" t="s">
        <v>462</v>
      </c>
      <c r="AU41" s="95" t="s">
        <v>375</v>
      </c>
    </row>
    <row r="42" spans="1:47" ht="180.75" customHeight="1" thickBot="1">
      <c r="A42" s="230"/>
      <c r="B42" s="230"/>
      <c r="C42" s="231"/>
      <c r="D42" s="98">
        <v>29</v>
      </c>
      <c r="E42" s="225" t="s">
        <v>369</v>
      </c>
      <c r="F42" s="182">
        <v>0</v>
      </c>
      <c r="G42" s="161" t="s">
        <v>65</v>
      </c>
      <c r="H42" s="161" t="s">
        <v>66</v>
      </c>
      <c r="I42" s="171">
        <v>1</v>
      </c>
      <c r="J42" s="172">
        <v>1</v>
      </c>
      <c r="K42" s="168">
        <f>IF(ISERROR(J42/I42),"",(J42/I42))</f>
        <v>1</v>
      </c>
      <c r="L42" s="177">
        <v>1</v>
      </c>
      <c r="M42" s="178">
        <v>1</v>
      </c>
      <c r="N42" s="167">
        <f>IF(ISERROR(M42/L42),"",(M42/L42))</f>
        <v>1</v>
      </c>
      <c r="O42" s="171">
        <v>1</v>
      </c>
      <c r="P42" s="172">
        <v>1</v>
      </c>
      <c r="Q42" s="168">
        <f>IF(ISERROR(P42/O42),"",(P42/O42))</f>
        <v>1</v>
      </c>
      <c r="R42" s="81">
        <v>1</v>
      </c>
      <c r="S42" s="82">
        <v>1</v>
      </c>
      <c r="T42" s="50">
        <f>IF(ISERROR(S42/R42),"",(S42/R42))</f>
        <v>1</v>
      </c>
      <c r="U42" s="53">
        <f>SUM(I42,L42,O42,R42)/4</f>
        <v>1</v>
      </c>
      <c r="V42" s="53">
        <f>SUM(J42,M42,P42,S42)/4</f>
        <v>1</v>
      </c>
      <c r="W42" s="53">
        <f>IF((IF(ISERROR(V42/U42),0,(V42/U42)))&gt;1,1,(IF(ISERROR(V42/U42),0,(V42/U42))))</f>
        <v>1</v>
      </c>
      <c r="X42" s="53">
        <f t="shared" si="20"/>
        <v>0</v>
      </c>
      <c r="Y42" s="90" t="s">
        <v>178</v>
      </c>
      <c r="Z42" s="90" t="s">
        <v>179</v>
      </c>
      <c r="AA42" s="90" t="s">
        <v>180</v>
      </c>
      <c r="AB42" s="90" t="s">
        <v>181</v>
      </c>
      <c r="AC42" s="47" t="s">
        <v>53</v>
      </c>
      <c r="AD42" s="84"/>
      <c r="AE42" s="84" t="s">
        <v>395</v>
      </c>
      <c r="AF42" s="105">
        <v>100</v>
      </c>
      <c r="AG42" s="116">
        <v>1</v>
      </c>
      <c r="AH42" s="95" t="s">
        <v>463</v>
      </c>
      <c r="AI42" s="95" t="s">
        <v>375</v>
      </c>
      <c r="AJ42" s="105">
        <v>100</v>
      </c>
      <c r="AK42" s="116">
        <v>1</v>
      </c>
      <c r="AL42" s="95" t="s">
        <v>463</v>
      </c>
      <c r="AM42" s="95" t="s">
        <v>375</v>
      </c>
      <c r="AN42" s="105">
        <v>100</v>
      </c>
      <c r="AO42" s="116">
        <v>1</v>
      </c>
      <c r="AP42" s="95" t="s">
        <v>463</v>
      </c>
      <c r="AQ42" s="95" t="s">
        <v>375</v>
      </c>
      <c r="AR42" s="105">
        <v>100</v>
      </c>
      <c r="AS42" s="116">
        <v>1</v>
      </c>
      <c r="AT42" s="95" t="s">
        <v>463</v>
      </c>
      <c r="AU42" s="95" t="s">
        <v>375</v>
      </c>
    </row>
    <row r="43" spans="1:47" ht="61.5" customHeight="1" thickBot="1">
      <c r="A43" s="14"/>
      <c r="B43" s="14"/>
      <c r="C43" s="216" t="s">
        <v>102</v>
      </c>
      <c r="D43" s="96"/>
      <c r="E43" s="96"/>
      <c r="F43" s="191"/>
      <c r="G43" s="191"/>
      <c r="H43" s="191"/>
      <c r="I43" s="191"/>
      <c r="J43" s="191"/>
      <c r="K43" s="191"/>
      <c r="L43" s="191"/>
      <c r="M43" s="191"/>
      <c r="N43" s="191"/>
      <c r="O43" s="191"/>
      <c r="P43" s="191"/>
      <c r="Q43" s="191"/>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row>
    <row r="44" spans="1:47" ht="117" customHeight="1" thickBot="1">
      <c r="A44" s="230" t="s">
        <v>182</v>
      </c>
      <c r="B44" s="230" t="s">
        <v>183</v>
      </c>
      <c r="C44" s="231" t="s">
        <v>184</v>
      </c>
      <c r="D44" s="98">
        <v>30</v>
      </c>
      <c r="E44" s="111" t="s">
        <v>278</v>
      </c>
      <c r="F44" s="182">
        <v>0.02</v>
      </c>
      <c r="G44" s="161" t="s">
        <v>48</v>
      </c>
      <c r="H44" s="161" t="s">
        <v>49</v>
      </c>
      <c r="I44" s="192">
        <v>200</v>
      </c>
      <c r="J44" s="185">
        <f aca="true" t="shared" si="22" ref="J44:J52">AG44</f>
        <v>196</v>
      </c>
      <c r="K44" s="168">
        <f aca="true" t="shared" si="23" ref="K44:K53">IF(ISERROR(J44/I44),"",(J44/I44))</f>
        <v>0.98</v>
      </c>
      <c r="L44" s="193">
        <v>200</v>
      </c>
      <c r="M44" s="194">
        <f aca="true" t="shared" si="24" ref="M44:M52">AK44</f>
        <v>269</v>
      </c>
      <c r="N44" s="167">
        <f aca="true" t="shared" si="25" ref="N44:N53">IF(ISERROR(M44/L44),"",(M44/L44))</f>
        <v>1.345</v>
      </c>
      <c r="O44" s="192">
        <v>200</v>
      </c>
      <c r="P44" s="185">
        <f aca="true" t="shared" si="26" ref="P44:P49">AO44</f>
        <v>272</v>
      </c>
      <c r="Q44" s="168">
        <f aca="true" t="shared" si="27" ref="Q44:Q53">IF(ISERROR(P44/O44),"",(P44/O44))</f>
        <v>1.36</v>
      </c>
      <c r="R44" s="117">
        <v>200</v>
      </c>
      <c r="S44" s="103">
        <f aca="true" t="shared" si="28" ref="S44:S53">AS44</f>
        <v>0</v>
      </c>
      <c r="T44" s="50">
        <f aca="true" t="shared" si="29" ref="T44:T53">IF(ISERROR(S44/R44),"",(S44/R44))</f>
        <v>0</v>
      </c>
      <c r="U44" s="104">
        <f>SUM(I44,L44,O44,R44)</f>
        <v>800</v>
      </c>
      <c r="V44" s="118">
        <f>SUM(J44,M44,P44,S44)</f>
        <v>737</v>
      </c>
      <c r="W44" s="53">
        <f aca="true" t="shared" si="30" ref="W44:W53">IF((IF(ISERROR(V44/U44),0,(V44/U44)))&gt;1,1,(IF(ISERROR(V44/U44),0,(V44/U44))))</f>
        <v>0.92125</v>
      </c>
      <c r="X44" s="53">
        <f aca="true" t="shared" si="31" ref="X44:X53">F44*W44</f>
        <v>0.018425</v>
      </c>
      <c r="Y44" s="47" t="s">
        <v>185</v>
      </c>
      <c r="Z44" s="47" t="s">
        <v>186</v>
      </c>
      <c r="AA44" s="84" t="s">
        <v>187</v>
      </c>
      <c r="AB44" s="84" t="s">
        <v>188</v>
      </c>
      <c r="AC44" s="47" t="s">
        <v>53</v>
      </c>
      <c r="AD44" s="84"/>
      <c r="AE44" s="84"/>
      <c r="AF44" s="105">
        <v>200</v>
      </c>
      <c r="AG44" s="119">
        <v>196</v>
      </c>
      <c r="AH44" s="120" t="s">
        <v>418</v>
      </c>
      <c r="AI44" s="119" t="s">
        <v>332</v>
      </c>
      <c r="AJ44" s="106">
        <v>200</v>
      </c>
      <c r="AK44" s="112">
        <v>269</v>
      </c>
      <c r="AL44" s="60" t="s">
        <v>300</v>
      </c>
      <c r="AM44" s="113" t="s">
        <v>332</v>
      </c>
      <c r="AN44" s="105">
        <v>200</v>
      </c>
      <c r="AO44" s="105">
        <v>272</v>
      </c>
      <c r="AP44" s="67" t="s">
        <v>326</v>
      </c>
      <c r="AQ44" s="67" t="s">
        <v>332</v>
      </c>
      <c r="AR44" s="106"/>
      <c r="AS44" s="106"/>
      <c r="AT44" s="44" t="s">
        <v>434</v>
      </c>
      <c r="AU44" s="121"/>
    </row>
    <row r="45" spans="1:47" ht="210.75" customHeight="1" thickBot="1">
      <c r="A45" s="230"/>
      <c r="B45" s="230"/>
      <c r="C45" s="231"/>
      <c r="D45" s="98">
        <v>31</v>
      </c>
      <c r="E45" s="111" t="s">
        <v>328</v>
      </c>
      <c r="F45" s="182">
        <v>0.02</v>
      </c>
      <c r="G45" s="161" t="s">
        <v>48</v>
      </c>
      <c r="H45" s="161" t="s">
        <v>49</v>
      </c>
      <c r="I45" s="192">
        <v>10</v>
      </c>
      <c r="J45" s="185">
        <f t="shared" si="22"/>
        <v>23</v>
      </c>
      <c r="K45" s="168">
        <f t="shared" si="23"/>
        <v>2.3</v>
      </c>
      <c r="L45" s="193">
        <v>30</v>
      </c>
      <c r="M45" s="186">
        <f t="shared" si="24"/>
        <v>29</v>
      </c>
      <c r="N45" s="167">
        <f t="shared" si="25"/>
        <v>0.9666666666666667</v>
      </c>
      <c r="O45" s="192">
        <v>20</v>
      </c>
      <c r="P45" s="185">
        <f t="shared" si="26"/>
        <v>74</v>
      </c>
      <c r="Q45" s="168">
        <f t="shared" si="27"/>
        <v>3.7</v>
      </c>
      <c r="R45" s="117">
        <v>20</v>
      </c>
      <c r="S45" s="103">
        <f t="shared" si="28"/>
        <v>0</v>
      </c>
      <c r="T45" s="50">
        <f t="shared" si="29"/>
        <v>0</v>
      </c>
      <c r="U45" s="104">
        <f>SUM(I45,L45,O45,R45)</f>
        <v>80</v>
      </c>
      <c r="V45" s="104">
        <f>SUM(J45,M45,P45,S45)</f>
        <v>126</v>
      </c>
      <c r="W45" s="53">
        <f t="shared" si="30"/>
        <v>1</v>
      </c>
      <c r="X45" s="53">
        <f t="shared" si="31"/>
        <v>0.02</v>
      </c>
      <c r="Y45" s="47" t="s">
        <v>189</v>
      </c>
      <c r="Z45" s="47" t="s">
        <v>190</v>
      </c>
      <c r="AA45" s="84" t="s">
        <v>191</v>
      </c>
      <c r="AB45" s="84" t="s">
        <v>192</v>
      </c>
      <c r="AC45" s="47" t="s">
        <v>53</v>
      </c>
      <c r="AD45" s="84"/>
      <c r="AE45" s="84"/>
      <c r="AF45" s="105">
        <v>10</v>
      </c>
      <c r="AG45" s="119">
        <v>23</v>
      </c>
      <c r="AH45" s="120" t="s">
        <v>419</v>
      </c>
      <c r="AI45" s="119" t="s">
        <v>331</v>
      </c>
      <c r="AJ45" s="106">
        <v>30</v>
      </c>
      <c r="AK45" s="112">
        <v>29</v>
      </c>
      <c r="AL45" s="60" t="s">
        <v>420</v>
      </c>
      <c r="AM45" s="113" t="s">
        <v>331</v>
      </c>
      <c r="AN45" s="105">
        <v>20</v>
      </c>
      <c r="AO45" s="105">
        <v>74</v>
      </c>
      <c r="AP45" s="67" t="s">
        <v>421</v>
      </c>
      <c r="AQ45" s="67" t="s">
        <v>331</v>
      </c>
      <c r="AR45" s="106"/>
      <c r="AS45" s="106"/>
      <c r="AT45" s="44" t="s">
        <v>434</v>
      </c>
      <c r="AU45" s="121"/>
    </row>
    <row r="46" spans="1:47" ht="189" customHeight="1" thickBot="1">
      <c r="A46" s="230"/>
      <c r="B46" s="230"/>
      <c r="C46" s="231"/>
      <c r="D46" s="98">
        <v>32</v>
      </c>
      <c r="E46" s="111" t="s">
        <v>396</v>
      </c>
      <c r="F46" s="195">
        <v>0.02</v>
      </c>
      <c r="G46" s="170" t="s">
        <v>65</v>
      </c>
      <c r="H46" s="170" t="s">
        <v>66</v>
      </c>
      <c r="I46" s="196">
        <v>0.85</v>
      </c>
      <c r="J46" s="183">
        <f t="shared" si="22"/>
        <v>0.97</v>
      </c>
      <c r="K46" s="168">
        <f t="shared" si="23"/>
        <v>1.1411764705882352</v>
      </c>
      <c r="L46" s="197">
        <v>0.85</v>
      </c>
      <c r="M46" s="198">
        <f t="shared" si="24"/>
        <v>0.95</v>
      </c>
      <c r="N46" s="167">
        <f t="shared" si="25"/>
        <v>1.1176470588235294</v>
      </c>
      <c r="O46" s="196">
        <v>0.85</v>
      </c>
      <c r="P46" s="183">
        <v>0.95</v>
      </c>
      <c r="Q46" s="168">
        <f t="shared" si="27"/>
        <v>1.1176470588235294</v>
      </c>
      <c r="R46" s="122">
        <v>0.85</v>
      </c>
      <c r="S46" s="85">
        <f t="shared" si="28"/>
        <v>0</v>
      </c>
      <c r="T46" s="50">
        <f t="shared" si="29"/>
        <v>0</v>
      </c>
      <c r="U46" s="102">
        <f>SUM(I46,L46,O46,R46)/4</f>
        <v>0.85</v>
      </c>
      <c r="V46" s="102">
        <f>SUM(J46,M46,P46,S46)/4</f>
        <v>0.7175</v>
      </c>
      <c r="W46" s="53">
        <f t="shared" si="30"/>
        <v>0.8441176470588235</v>
      </c>
      <c r="X46" s="53">
        <f t="shared" si="31"/>
        <v>0.01688235294117647</v>
      </c>
      <c r="Y46" s="123" t="s">
        <v>193</v>
      </c>
      <c r="Z46" s="218" t="s">
        <v>194</v>
      </c>
      <c r="AA46" s="76" t="s">
        <v>397</v>
      </c>
      <c r="AB46" s="76" t="s">
        <v>195</v>
      </c>
      <c r="AC46" s="89" t="s">
        <v>161</v>
      </c>
      <c r="AD46" s="56" t="s">
        <v>196</v>
      </c>
      <c r="AE46" s="56"/>
      <c r="AF46" s="77">
        <v>0.85</v>
      </c>
      <c r="AG46" s="77">
        <v>0.97</v>
      </c>
      <c r="AH46" s="119" t="s">
        <v>301</v>
      </c>
      <c r="AI46" s="119" t="s">
        <v>330</v>
      </c>
      <c r="AJ46" s="86">
        <v>0.85</v>
      </c>
      <c r="AK46" s="60">
        <v>0.95</v>
      </c>
      <c r="AL46" s="60" t="s">
        <v>302</v>
      </c>
      <c r="AM46" s="113" t="s">
        <v>330</v>
      </c>
      <c r="AN46" s="77">
        <v>0.85</v>
      </c>
      <c r="AO46" s="67">
        <v>0.95</v>
      </c>
      <c r="AP46" s="67" t="s">
        <v>327</v>
      </c>
      <c r="AQ46" s="67" t="s">
        <v>330</v>
      </c>
      <c r="AR46" s="86"/>
      <c r="AS46" s="86"/>
      <c r="AT46" s="44" t="s">
        <v>434</v>
      </c>
      <c r="AU46" s="121"/>
    </row>
    <row r="47" spans="1:47" ht="104.25" customHeight="1" thickBot="1">
      <c r="A47" s="230"/>
      <c r="B47" s="230"/>
      <c r="C47" s="231"/>
      <c r="D47" s="98">
        <v>33</v>
      </c>
      <c r="E47" s="111" t="s">
        <v>288</v>
      </c>
      <c r="F47" s="195">
        <v>0.02</v>
      </c>
      <c r="G47" s="170" t="s">
        <v>48</v>
      </c>
      <c r="H47" s="170" t="s">
        <v>49</v>
      </c>
      <c r="I47" s="199">
        <v>2</v>
      </c>
      <c r="J47" s="163">
        <v>2</v>
      </c>
      <c r="K47" s="168">
        <f t="shared" si="23"/>
        <v>1</v>
      </c>
      <c r="L47" s="200">
        <v>2</v>
      </c>
      <c r="M47" s="166">
        <v>2</v>
      </c>
      <c r="N47" s="167">
        <f t="shared" si="25"/>
        <v>1</v>
      </c>
      <c r="O47" s="199">
        <v>2</v>
      </c>
      <c r="P47" s="163">
        <v>2</v>
      </c>
      <c r="Q47" s="168">
        <f t="shared" si="27"/>
        <v>1</v>
      </c>
      <c r="R47" s="124">
        <v>2</v>
      </c>
      <c r="S47" s="49">
        <v>2</v>
      </c>
      <c r="T47" s="50">
        <f t="shared" si="29"/>
        <v>1</v>
      </c>
      <c r="U47" s="51">
        <f aca="true" t="shared" si="32" ref="U47:V51">SUM(I47,L47,O47,R47)</f>
        <v>8</v>
      </c>
      <c r="V47" s="125">
        <f t="shared" si="32"/>
        <v>8</v>
      </c>
      <c r="W47" s="53">
        <f t="shared" si="30"/>
        <v>1</v>
      </c>
      <c r="X47" s="53">
        <f t="shared" si="31"/>
        <v>0.02</v>
      </c>
      <c r="Y47" s="69" t="s">
        <v>197</v>
      </c>
      <c r="Z47" s="69" t="s">
        <v>198</v>
      </c>
      <c r="AA47" s="76" t="s">
        <v>199</v>
      </c>
      <c r="AB47" s="76" t="s">
        <v>200</v>
      </c>
      <c r="AC47" s="89" t="s">
        <v>53</v>
      </c>
      <c r="AD47" s="56"/>
      <c r="AE47" s="56" t="s">
        <v>201</v>
      </c>
      <c r="AF47" s="105">
        <v>2</v>
      </c>
      <c r="AG47" s="119">
        <v>2</v>
      </c>
      <c r="AH47" s="119" t="s">
        <v>443</v>
      </c>
      <c r="AI47" s="119"/>
      <c r="AJ47" s="106">
        <v>2</v>
      </c>
      <c r="AK47" s="112">
        <v>2</v>
      </c>
      <c r="AL47" s="119" t="s">
        <v>442</v>
      </c>
      <c r="AM47" s="126" t="s">
        <v>446</v>
      </c>
      <c r="AN47" s="105">
        <v>2</v>
      </c>
      <c r="AO47" s="105">
        <v>2</v>
      </c>
      <c r="AP47" s="119" t="s">
        <v>444</v>
      </c>
      <c r="AQ47" s="126" t="s">
        <v>446</v>
      </c>
      <c r="AR47" s="106">
        <v>2</v>
      </c>
      <c r="AS47" s="106">
        <v>2</v>
      </c>
      <c r="AT47" s="80" t="s">
        <v>441</v>
      </c>
      <c r="AU47" s="80"/>
    </row>
    <row r="48" spans="1:47" ht="137.25" customHeight="1" thickBot="1">
      <c r="A48" s="230"/>
      <c r="B48" s="230"/>
      <c r="C48" s="231"/>
      <c r="D48" s="98">
        <v>34</v>
      </c>
      <c r="E48" s="111" t="s">
        <v>437</v>
      </c>
      <c r="F48" s="195">
        <v>0.02</v>
      </c>
      <c r="G48" s="170" t="s">
        <v>48</v>
      </c>
      <c r="H48" s="170" t="s">
        <v>49</v>
      </c>
      <c r="I48" s="199">
        <v>100</v>
      </c>
      <c r="J48" s="163">
        <v>100</v>
      </c>
      <c r="K48" s="168">
        <f t="shared" si="23"/>
        <v>1</v>
      </c>
      <c r="L48" s="200">
        <v>100</v>
      </c>
      <c r="M48" s="166">
        <v>100</v>
      </c>
      <c r="N48" s="167">
        <f t="shared" si="25"/>
        <v>1</v>
      </c>
      <c r="O48" s="199">
        <v>100</v>
      </c>
      <c r="P48" s="163">
        <v>100</v>
      </c>
      <c r="Q48" s="168">
        <f t="shared" si="27"/>
        <v>1</v>
      </c>
      <c r="R48" s="124">
        <v>100</v>
      </c>
      <c r="S48" s="49">
        <v>100</v>
      </c>
      <c r="T48" s="50">
        <f t="shared" si="29"/>
        <v>1</v>
      </c>
      <c r="U48" s="51">
        <f t="shared" si="32"/>
        <v>400</v>
      </c>
      <c r="V48" s="125">
        <f t="shared" si="32"/>
        <v>400</v>
      </c>
      <c r="W48" s="53">
        <f t="shared" si="30"/>
        <v>1</v>
      </c>
      <c r="X48" s="53">
        <f t="shared" si="31"/>
        <v>0.02</v>
      </c>
      <c r="Y48" s="69" t="s">
        <v>202</v>
      </c>
      <c r="Z48" s="69" t="s">
        <v>203</v>
      </c>
      <c r="AA48" s="69" t="s">
        <v>204</v>
      </c>
      <c r="AB48" s="69" t="s">
        <v>205</v>
      </c>
      <c r="AC48" s="89" t="s">
        <v>53</v>
      </c>
      <c r="AD48" s="56"/>
      <c r="AE48" s="90"/>
      <c r="AF48" s="105">
        <f t="shared" si="21"/>
        <v>100</v>
      </c>
      <c r="AG48" s="119">
        <v>100</v>
      </c>
      <c r="AH48" s="126" t="s">
        <v>445</v>
      </c>
      <c r="AI48" s="126" t="s">
        <v>446</v>
      </c>
      <c r="AJ48" s="106">
        <v>100</v>
      </c>
      <c r="AK48" s="112">
        <v>100</v>
      </c>
      <c r="AL48" s="126" t="s">
        <v>445</v>
      </c>
      <c r="AM48" s="126" t="s">
        <v>446</v>
      </c>
      <c r="AN48" s="105">
        <v>100</v>
      </c>
      <c r="AO48" s="105">
        <v>100</v>
      </c>
      <c r="AP48" s="126" t="s">
        <v>445</v>
      </c>
      <c r="AQ48" s="126" t="s">
        <v>446</v>
      </c>
      <c r="AR48" s="106">
        <v>100</v>
      </c>
      <c r="AS48" s="106"/>
      <c r="AT48" s="80" t="s">
        <v>441</v>
      </c>
      <c r="AU48" s="80"/>
    </row>
    <row r="49" spans="1:47" ht="77.25" customHeight="1" thickBot="1">
      <c r="A49" s="230"/>
      <c r="B49" s="230"/>
      <c r="C49" s="231"/>
      <c r="D49" s="98">
        <v>35</v>
      </c>
      <c r="E49" s="111" t="s">
        <v>274</v>
      </c>
      <c r="F49" s="195">
        <v>0</v>
      </c>
      <c r="G49" s="170" t="s">
        <v>48</v>
      </c>
      <c r="H49" s="170" t="s">
        <v>49</v>
      </c>
      <c r="I49" s="199">
        <v>1</v>
      </c>
      <c r="J49" s="163">
        <f t="shared" si="22"/>
        <v>1</v>
      </c>
      <c r="K49" s="168">
        <f t="shared" si="23"/>
        <v>1</v>
      </c>
      <c r="L49" s="200">
        <v>1</v>
      </c>
      <c r="M49" s="166">
        <v>1</v>
      </c>
      <c r="N49" s="167">
        <f t="shared" si="25"/>
        <v>1</v>
      </c>
      <c r="O49" s="199">
        <v>0</v>
      </c>
      <c r="P49" s="163">
        <f t="shared" si="26"/>
        <v>0</v>
      </c>
      <c r="Q49" s="168">
        <v>0</v>
      </c>
      <c r="R49" s="124">
        <v>0</v>
      </c>
      <c r="S49" s="49">
        <v>0</v>
      </c>
      <c r="T49" s="50">
        <v>0</v>
      </c>
      <c r="U49" s="51">
        <f t="shared" si="32"/>
        <v>2</v>
      </c>
      <c r="V49" s="125">
        <f t="shared" si="32"/>
        <v>2</v>
      </c>
      <c r="W49" s="53">
        <f t="shared" si="30"/>
        <v>1</v>
      </c>
      <c r="X49" s="53">
        <f t="shared" si="31"/>
        <v>0</v>
      </c>
      <c r="Y49" s="123" t="s">
        <v>206</v>
      </c>
      <c r="Z49" s="123" t="s">
        <v>207</v>
      </c>
      <c r="AA49" s="69" t="s">
        <v>208</v>
      </c>
      <c r="AB49" s="69" t="s">
        <v>209</v>
      </c>
      <c r="AC49" s="89" t="s">
        <v>53</v>
      </c>
      <c r="AD49" s="56"/>
      <c r="AE49" s="90"/>
      <c r="AF49" s="105">
        <v>1</v>
      </c>
      <c r="AG49" s="119">
        <v>1</v>
      </c>
      <c r="AH49" s="126" t="s">
        <v>298</v>
      </c>
      <c r="AI49" s="126" t="s">
        <v>299</v>
      </c>
      <c r="AJ49" s="106">
        <v>1</v>
      </c>
      <c r="AK49" s="112">
        <v>1</v>
      </c>
      <c r="AL49" s="60" t="s">
        <v>440</v>
      </c>
      <c r="AM49" s="60"/>
      <c r="AN49" s="105"/>
      <c r="AO49" s="105"/>
      <c r="AP49" s="67" t="s">
        <v>447</v>
      </c>
      <c r="AQ49" s="67"/>
      <c r="AR49" s="106"/>
      <c r="AS49" s="106"/>
      <c r="AT49" s="80" t="s">
        <v>441</v>
      </c>
      <c r="AU49" s="80"/>
    </row>
    <row r="50" spans="1:47" ht="126" customHeight="1" thickBot="1">
      <c r="A50" s="230"/>
      <c r="B50" s="230"/>
      <c r="C50" s="231"/>
      <c r="D50" s="98">
        <v>36</v>
      </c>
      <c r="E50" s="111" t="s">
        <v>282</v>
      </c>
      <c r="F50" s="195">
        <v>0</v>
      </c>
      <c r="G50" s="170" t="s">
        <v>48</v>
      </c>
      <c r="H50" s="170" t="s">
        <v>49</v>
      </c>
      <c r="I50" s="199">
        <v>1</v>
      </c>
      <c r="J50" s="163">
        <v>1</v>
      </c>
      <c r="K50" s="168">
        <f t="shared" si="23"/>
        <v>1</v>
      </c>
      <c r="L50" s="200">
        <v>1</v>
      </c>
      <c r="M50" s="166">
        <v>1</v>
      </c>
      <c r="N50" s="167">
        <f>IF(ISERROR(M50/L50),"",(M50/L50))</f>
        <v>1</v>
      </c>
      <c r="O50" s="199">
        <v>1</v>
      </c>
      <c r="P50" s="163">
        <v>1</v>
      </c>
      <c r="Q50" s="168">
        <f t="shared" si="27"/>
        <v>1</v>
      </c>
      <c r="R50" s="124">
        <v>1</v>
      </c>
      <c r="S50" s="49">
        <v>1</v>
      </c>
      <c r="T50" s="50">
        <f t="shared" si="29"/>
        <v>1</v>
      </c>
      <c r="U50" s="51">
        <f t="shared" si="32"/>
        <v>4</v>
      </c>
      <c r="V50" s="125">
        <f t="shared" si="32"/>
        <v>4</v>
      </c>
      <c r="W50" s="53">
        <f t="shared" si="30"/>
        <v>1</v>
      </c>
      <c r="X50" s="53">
        <f t="shared" si="31"/>
        <v>0</v>
      </c>
      <c r="Y50" s="123" t="s">
        <v>210</v>
      </c>
      <c r="Z50" s="123" t="s">
        <v>211</v>
      </c>
      <c r="AA50" s="76" t="s">
        <v>212</v>
      </c>
      <c r="AB50" s="76" t="s">
        <v>213</v>
      </c>
      <c r="AC50" s="89" t="s">
        <v>53</v>
      </c>
      <c r="AD50" s="56"/>
      <c r="AE50" s="127"/>
      <c r="AF50" s="105">
        <f t="shared" si="21"/>
        <v>1</v>
      </c>
      <c r="AG50" s="119">
        <v>1</v>
      </c>
      <c r="AH50" s="126" t="s">
        <v>464</v>
      </c>
      <c r="AI50" s="126" t="s">
        <v>465</v>
      </c>
      <c r="AJ50" s="105">
        <f>M50</f>
        <v>1</v>
      </c>
      <c r="AK50" s="119">
        <v>1</v>
      </c>
      <c r="AL50" s="126" t="s">
        <v>464</v>
      </c>
      <c r="AM50" s="126" t="s">
        <v>465</v>
      </c>
      <c r="AN50" s="105">
        <f>Q50</f>
        <v>1</v>
      </c>
      <c r="AO50" s="119">
        <v>1</v>
      </c>
      <c r="AP50" s="126" t="s">
        <v>464</v>
      </c>
      <c r="AQ50" s="126" t="s">
        <v>465</v>
      </c>
      <c r="AR50" s="105">
        <f>U50</f>
        <v>4</v>
      </c>
      <c r="AS50" s="119">
        <v>1</v>
      </c>
      <c r="AT50" s="126" t="s">
        <v>464</v>
      </c>
      <c r="AU50" s="126" t="s">
        <v>465</v>
      </c>
    </row>
    <row r="51" spans="1:47" ht="135" customHeight="1" thickBot="1">
      <c r="A51" s="230"/>
      <c r="B51" s="230"/>
      <c r="C51" s="231"/>
      <c r="D51" s="98">
        <v>37</v>
      </c>
      <c r="E51" s="68" t="s">
        <v>398</v>
      </c>
      <c r="F51" s="195">
        <v>0.02</v>
      </c>
      <c r="G51" s="170" t="s">
        <v>48</v>
      </c>
      <c r="H51" s="170" t="s">
        <v>49</v>
      </c>
      <c r="I51" s="199"/>
      <c r="J51" s="163">
        <f t="shared" si="22"/>
        <v>0</v>
      </c>
      <c r="K51" s="168">
        <f t="shared" si="23"/>
      </c>
      <c r="L51" s="200"/>
      <c r="M51" s="166">
        <f t="shared" si="24"/>
        <v>0.01</v>
      </c>
      <c r="N51" s="167">
        <f t="shared" si="25"/>
      </c>
      <c r="O51" s="199">
        <v>1</v>
      </c>
      <c r="P51" s="163">
        <v>1</v>
      </c>
      <c r="Q51" s="168">
        <f t="shared" si="27"/>
        <v>1</v>
      </c>
      <c r="R51" s="124"/>
      <c r="S51" s="49">
        <f t="shared" si="28"/>
        <v>0</v>
      </c>
      <c r="T51" s="50">
        <f t="shared" si="29"/>
      </c>
      <c r="U51" s="51">
        <f t="shared" si="32"/>
        <v>1</v>
      </c>
      <c r="V51" s="125">
        <f t="shared" si="32"/>
        <v>1.01</v>
      </c>
      <c r="W51" s="53">
        <f t="shared" si="30"/>
        <v>1</v>
      </c>
      <c r="X51" s="53">
        <f t="shared" si="31"/>
        <v>0.02</v>
      </c>
      <c r="Y51" s="123" t="s">
        <v>214</v>
      </c>
      <c r="Z51" s="123" t="s">
        <v>215</v>
      </c>
      <c r="AA51" s="76" t="s">
        <v>216</v>
      </c>
      <c r="AB51" s="76" t="s">
        <v>217</v>
      </c>
      <c r="AC51" s="89" t="s">
        <v>53</v>
      </c>
      <c r="AD51" s="56"/>
      <c r="AE51" s="56" t="s">
        <v>218</v>
      </c>
      <c r="AF51" s="105">
        <f t="shared" si="21"/>
        <v>0</v>
      </c>
      <c r="AG51" s="156"/>
      <c r="AH51" s="126"/>
      <c r="AI51" s="126"/>
      <c r="AJ51" s="106">
        <v>1</v>
      </c>
      <c r="AK51" s="60">
        <v>0.01</v>
      </c>
      <c r="AL51" s="60" t="s">
        <v>466</v>
      </c>
      <c r="AM51" s="60"/>
      <c r="AN51" s="108"/>
      <c r="AO51" s="105"/>
      <c r="AP51" s="129"/>
      <c r="AQ51" s="129"/>
      <c r="AR51" s="106"/>
      <c r="AS51" s="106"/>
      <c r="AT51" s="80"/>
      <c r="AU51" s="80"/>
    </row>
    <row r="52" spans="1:47" ht="88.5" customHeight="1" thickBot="1">
      <c r="A52" s="230"/>
      <c r="B52" s="230"/>
      <c r="C52" s="231"/>
      <c r="D52" s="98">
        <v>38</v>
      </c>
      <c r="E52" s="47" t="s">
        <v>438</v>
      </c>
      <c r="F52" s="195">
        <v>0.02</v>
      </c>
      <c r="G52" s="161" t="s">
        <v>65</v>
      </c>
      <c r="H52" s="161" t="s">
        <v>72</v>
      </c>
      <c r="I52" s="196"/>
      <c r="J52" s="183">
        <f t="shared" si="22"/>
        <v>0</v>
      </c>
      <c r="K52" s="168">
        <f t="shared" si="23"/>
      </c>
      <c r="L52" s="201"/>
      <c r="M52" s="184">
        <f t="shared" si="24"/>
        <v>0</v>
      </c>
      <c r="N52" s="167">
        <f t="shared" si="25"/>
      </c>
      <c r="O52" s="196"/>
      <c r="P52" s="183">
        <v>1</v>
      </c>
      <c r="Q52" s="168">
        <v>1</v>
      </c>
      <c r="R52" s="130"/>
      <c r="S52" s="101">
        <f t="shared" si="28"/>
        <v>0.01</v>
      </c>
      <c r="T52" s="50">
        <f t="shared" si="29"/>
      </c>
      <c r="U52" s="102">
        <f>R52</f>
        <v>0</v>
      </c>
      <c r="V52" s="102">
        <f>J52</f>
        <v>0</v>
      </c>
      <c r="W52" s="53">
        <f t="shared" si="30"/>
        <v>0</v>
      </c>
      <c r="X52" s="53">
        <f t="shared" si="31"/>
        <v>0</v>
      </c>
      <c r="Y52" s="123" t="s">
        <v>219</v>
      </c>
      <c r="Z52" s="123" t="s">
        <v>220</v>
      </c>
      <c r="AA52" s="76" t="s">
        <v>221</v>
      </c>
      <c r="AB52" s="76" t="s">
        <v>222</v>
      </c>
      <c r="AC52" s="89" t="s">
        <v>53</v>
      </c>
      <c r="AD52" s="56" t="s">
        <v>223</v>
      </c>
      <c r="AE52" s="56" t="s">
        <v>224</v>
      </c>
      <c r="AF52" s="131">
        <f t="shared" si="21"/>
        <v>0</v>
      </c>
      <c r="AG52" s="156"/>
      <c r="AH52" s="126"/>
      <c r="AI52" s="126"/>
      <c r="AJ52" s="79"/>
      <c r="AK52" s="60"/>
      <c r="AL52" s="60"/>
      <c r="AM52" s="60"/>
      <c r="AN52" s="131">
        <v>0.01</v>
      </c>
      <c r="AO52" s="131">
        <v>0.01</v>
      </c>
      <c r="AP52" s="129" t="s">
        <v>467</v>
      </c>
      <c r="AQ52" s="129" t="s">
        <v>468</v>
      </c>
      <c r="AR52" s="131">
        <v>0.01</v>
      </c>
      <c r="AS52" s="131">
        <v>0.01</v>
      </c>
      <c r="AT52" s="129" t="s">
        <v>467</v>
      </c>
      <c r="AU52" s="129" t="s">
        <v>468</v>
      </c>
    </row>
    <row r="53" spans="1:47" ht="117" customHeight="1" thickBot="1">
      <c r="A53" s="230"/>
      <c r="B53" s="230"/>
      <c r="C53" s="231"/>
      <c r="D53" s="98">
        <v>39</v>
      </c>
      <c r="E53" s="47" t="s">
        <v>399</v>
      </c>
      <c r="F53" s="182">
        <v>0</v>
      </c>
      <c r="G53" s="161" t="s">
        <v>65</v>
      </c>
      <c r="H53" s="161" t="s">
        <v>72</v>
      </c>
      <c r="I53" s="196">
        <v>0.25</v>
      </c>
      <c r="J53" s="183">
        <v>0.25</v>
      </c>
      <c r="K53" s="168">
        <f t="shared" si="23"/>
        <v>1</v>
      </c>
      <c r="L53" s="201">
        <v>0.25</v>
      </c>
      <c r="M53" s="184">
        <v>0.25</v>
      </c>
      <c r="N53" s="167">
        <f t="shared" si="25"/>
        <v>1</v>
      </c>
      <c r="O53" s="196">
        <v>0.25</v>
      </c>
      <c r="P53" s="183">
        <v>0.25</v>
      </c>
      <c r="Q53" s="168">
        <f t="shared" si="27"/>
        <v>1</v>
      </c>
      <c r="R53" s="130">
        <v>0.25</v>
      </c>
      <c r="S53" s="101">
        <f t="shared" si="28"/>
        <v>0.25</v>
      </c>
      <c r="T53" s="50">
        <f t="shared" si="29"/>
        <v>1</v>
      </c>
      <c r="U53" s="102">
        <f>R53</f>
        <v>0.25</v>
      </c>
      <c r="V53" s="102">
        <f>J53</f>
        <v>0.25</v>
      </c>
      <c r="W53" s="53">
        <f t="shared" si="30"/>
        <v>1</v>
      </c>
      <c r="X53" s="53">
        <f t="shared" si="31"/>
        <v>0</v>
      </c>
      <c r="Y53" s="123" t="s">
        <v>219</v>
      </c>
      <c r="Z53" s="123" t="s">
        <v>220</v>
      </c>
      <c r="AA53" s="76" t="s">
        <v>221</v>
      </c>
      <c r="AB53" s="76" t="s">
        <v>222</v>
      </c>
      <c r="AC53" s="89" t="s">
        <v>53</v>
      </c>
      <c r="AD53" s="56" t="s">
        <v>223</v>
      </c>
      <c r="AE53" s="56" t="s">
        <v>224</v>
      </c>
      <c r="AF53" s="131">
        <v>0.25</v>
      </c>
      <c r="AG53" s="156">
        <v>0.25</v>
      </c>
      <c r="AH53" s="126" t="s">
        <v>430</v>
      </c>
      <c r="AI53" s="126" t="s">
        <v>359</v>
      </c>
      <c r="AJ53" s="79">
        <v>0.25</v>
      </c>
      <c r="AK53" s="60">
        <v>0.25</v>
      </c>
      <c r="AL53" s="60" t="s">
        <v>431</v>
      </c>
      <c r="AM53" s="60" t="s">
        <v>359</v>
      </c>
      <c r="AN53" s="77">
        <v>0.25</v>
      </c>
      <c r="AO53" s="77">
        <v>0.25</v>
      </c>
      <c r="AP53" s="77" t="s">
        <v>432</v>
      </c>
      <c r="AQ53" s="77" t="s">
        <v>367</v>
      </c>
      <c r="AR53" s="79">
        <v>0.25</v>
      </c>
      <c r="AS53" s="79">
        <v>0.25</v>
      </c>
      <c r="AT53" s="80" t="s">
        <v>433</v>
      </c>
      <c r="AU53" s="80" t="s">
        <v>429</v>
      </c>
    </row>
    <row r="54" spans="1:47" ht="45.75" customHeight="1" thickBot="1">
      <c r="A54" s="226"/>
      <c r="B54" s="226"/>
      <c r="C54" s="216" t="s">
        <v>102</v>
      </c>
      <c r="D54" s="227"/>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f t="shared" si="21"/>
        <v>0</v>
      </c>
      <c r="AG54" s="228"/>
      <c r="AH54" s="228"/>
      <c r="AI54" s="228"/>
      <c r="AJ54" s="228">
        <f>L54</f>
        <v>0</v>
      </c>
      <c r="AK54" s="228"/>
      <c r="AL54" s="228"/>
      <c r="AM54" s="228"/>
      <c r="AN54" s="228">
        <f>O54</f>
        <v>0</v>
      </c>
      <c r="AO54" s="228"/>
      <c r="AP54" s="228"/>
      <c r="AQ54" s="228"/>
      <c r="AR54" s="228">
        <f>R54</f>
        <v>0</v>
      </c>
      <c r="AS54" s="228"/>
      <c r="AT54" s="228"/>
      <c r="AU54" s="229"/>
    </row>
    <row r="55" spans="1:47" ht="98.25" customHeight="1" thickBot="1">
      <c r="A55" s="230" t="s">
        <v>225</v>
      </c>
      <c r="B55" s="230" t="s">
        <v>226</v>
      </c>
      <c r="C55" s="231" t="s">
        <v>227</v>
      </c>
      <c r="D55" s="98">
        <v>40</v>
      </c>
      <c r="E55" s="46" t="s">
        <v>289</v>
      </c>
      <c r="F55" s="182">
        <v>0.03</v>
      </c>
      <c r="G55" s="161" t="s">
        <v>65</v>
      </c>
      <c r="H55" s="161" t="s">
        <v>72</v>
      </c>
      <c r="I55" s="202">
        <v>0</v>
      </c>
      <c r="J55" s="172">
        <f>AG55</f>
        <v>0</v>
      </c>
      <c r="K55" s="168">
        <f>IF(ISERROR(J55/I55),"",(J55/I55))</f>
      </c>
      <c r="L55" s="203">
        <v>0</v>
      </c>
      <c r="M55" s="178">
        <f>AK55</f>
        <v>0</v>
      </c>
      <c r="N55" s="167">
        <f>IF(ISERROR(M55/L55),"",(M55/L55))</f>
      </c>
      <c r="O55" s="202">
        <v>0</v>
      </c>
      <c r="P55" s="172">
        <v>0</v>
      </c>
      <c r="Q55" s="168">
        <f>IF(ISERROR(P55/O55),"",(P55/O55))</f>
      </c>
      <c r="R55" s="132">
        <v>0.7</v>
      </c>
      <c r="S55" s="82">
        <v>0.6</v>
      </c>
      <c r="T55" s="50">
        <f>IF(ISERROR(S55/R55),"",(S55/R55))</f>
        <v>0.8571428571428572</v>
      </c>
      <c r="U55" s="53">
        <f>R55</f>
        <v>0.7</v>
      </c>
      <c r="V55" s="53">
        <f>P55</f>
        <v>0</v>
      </c>
      <c r="W55" s="53">
        <f>IF((IF(ISERROR(V55/U55),0,(V55/U55)))&gt;1,1,(IF(ISERROR(V55/U55),0,(V55/U55))))</f>
        <v>0</v>
      </c>
      <c r="X55" s="53">
        <f>F55*W55</f>
        <v>0</v>
      </c>
      <c r="Y55" s="47" t="s">
        <v>228</v>
      </c>
      <c r="Z55" s="47" t="s">
        <v>229</v>
      </c>
      <c r="AA55" s="47" t="s">
        <v>230</v>
      </c>
      <c r="AB55" s="133"/>
      <c r="AC55" s="85" t="s">
        <v>53</v>
      </c>
      <c r="AD55" s="56" t="s">
        <v>231</v>
      </c>
      <c r="AE55" s="56" t="s">
        <v>232</v>
      </c>
      <c r="AF55" s="77">
        <f t="shared" si="21"/>
        <v>0</v>
      </c>
      <c r="AG55" s="78"/>
      <c r="AH55" s="58"/>
      <c r="AI55" s="58"/>
      <c r="AJ55" s="86"/>
      <c r="AK55" s="113"/>
      <c r="AL55" s="134"/>
      <c r="AM55" s="135"/>
      <c r="AN55" s="77"/>
      <c r="AO55" s="77"/>
      <c r="AP55" s="77"/>
      <c r="AQ55" s="77"/>
      <c r="AR55" s="79"/>
      <c r="AS55" s="136"/>
      <c r="AT55" s="80" t="s">
        <v>370</v>
      </c>
      <c r="AU55" s="80" t="s">
        <v>371</v>
      </c>
    </row>
    <row r="56" spans="1:47" s="12" customFormat="1" ht="136.5" customHeight="1" thickBot="1">
      <c r="A56" s="230"/>
      <c r="B56" s="230"/>
      <c r="C56" s="231"/>
      <c r="D56" s="98">
        <v>41</v>
      </c>
      <c r="E56" s="111" t="s">
        <v>279</v>
      </c>
      <c r="F56" s="195">
        <v>0.02</v>
      </c>
      <c r="G56" s="170" t="s">
        <v>65</v>
      </c>
      <c r="H56" s="170" t="s">
        <v>49</v>
      </c>
      <c r="I56" s="202">
        <v>0</v>
      </c>
      <c r="J56" s="172">
        <v>0</v>
      </c>
      <c r="K56" s="168">
        <f>IF(ISERROR(J56/I56),"",(J56/I56))</f>
      </c>
      <c r="L56" s="204">
        <v>0</v>
      </c>
      <c r="M56" s="205">
        <f>AK56</f>
        <v>0</v>
      </c>
      <c r="N56" s="206">
        <f>IF(ISERROR(M56/L56),"",(M56/L56))</f>
      </c>
      <c r="O56" s="202">
        <v>1</v>
      </c>
      <c r="P56" s="172">
        <v>1</v>
      </c>
      <c r="Q56" s="168">
        <f>IF(ISERROR(P56/O56),"",(P56/O56))</f>
        <v>1</v>
      </c>
      <c r="R56" s="137">
        <v>1</v>
      </c>
      <c r="S56" s="138">
        <v>1</v>
      </c>
      <c r="T56" s="71">
        <f>IF(ISERROR(S56/R56),"",(S56/R56))</f>
        <v>1</v>
      </c>
      <c r="U56" s="53">
        <f aca="true" t="shared" si="33" ref="U56:V58">SUM(I56,L56,O56,R56)</f>
        <v>2</v>
      </c>
      <c r="V56" s="53">
        <f t="shared" si="33"/>
        <v>2</v>
      </c>
      <c r="W56" s="53">
        <f>IF((IF(ISERROR(V56/U56),0,(V56/U56)))&gt;1,1,(IF(ISERROR(V56/U56),0,(V56/U56))))</f>
        <v>1</v>
      </c>
      <c r="X56" s="53">
        <f>F56*W56</f>
        <v>0.02</v>
      </c>
      <c r="Y56" s="69" t="s">
        <v>233</v>
      </c>
      <c r="Z56" s="69" t="s">
        <v>234</v>
      </c>
      <c r="AA56" s="69" t="s">
        <v>235</v>
      </c>
      <c r="AB56" s="139" t="s">
        <v>236</v>
      </c>
      <c r="AC56" s="89" t="s">
        <v>53</v>
      </c>
      <c r="AD56" s="90" t="s">
        <v>237</v>
      </c>
      <c r="AE56" s="90" t="s">
        <v>238</v>
      </c>
      <c r="AF56" s="77">
        <v>0</v>
      </c>
      <c r="AG56" s="78">
        <v>0</v>
      </c>
      <c r="AH56" s="135" t="s">
        <v>347</v>
      </c>
      <c r="AI56" s="58"/>
      <c r="AJ56" s="79">
        <v>0</v>
      </c>
      <c r="AK56" s="135">
        <v>0</v>
      </c>
      <c r="AL56" s="135" t="s">
        <v>347</v>
      </c>
      <c r="AM56" s="135" t="s">
        <v>314</v>
      </c>
      <c r="AN56" s="77">
        <v>1</v>
      </c>
      <c r="AO56" s="77">
        <v>1</v>
      </c>
      <c r="AP56" s="93" t="s">
        <v>349</v>
      </c>
      <c r="AQ56" s="93" t="s">
        <v>348</v>
      </c>
      <c r="AR56" s="79">
        <v>1</v>
      </c>
      <c r="AS56" s="140">
        <v>1</v>
      </c>
      <c r="AT56" s="80" t="s">
        <v>346</v>
      </c>
      <c r="AU56" s="80" t="s">
        <v>348</v>
      </c>
    </row>
    <row r="57" spans="1:47" s="12" customFormat="1" ht="219.75" customHeight="1" thickBot="1">
      <c r="A57" s="230"/>
      <c r="B57" s="230"/>
      <c r="C57" s="231"/>
      <c r="D57" s="98">
        <v>42</v>
      </c>
      <c r="E57" s="111" t="s">
        <v>290</v>
      </c>
      <c r="F57" s="195">
        <v>0.02</v>
      </c>
      <c r="G57" s="170" t="s">
        <v>65</v>
      </c>
      <c r="H57" s="170" t="s">
        <v>49</v>
      </c>
      <c r="I57" s="202"/>
      <c r="J57" s="172">
        <f>AG57</f>
        <v>0</v>
      </c>
      <c r="K57" s="207">
        <f>IF(ISERROR(J57/I57),"",(J57/I57))</f>
      </c>
      <c r="L57" s="204"/>
      <c r="M57" s="205">
        <f>AK57</f>
        <v>0</v>
      </c>
      <c r="N57" s="206">
        <f>IF(ISERROR(M57/L57),"",(M57/L57))</f>
      </c>
      <c r="O57" s="202"/>
      <c r="P57" s="172">
        <f>AO57</f>
        <v>1</v>
      </c>
      <c r="Q57" s="168">
        <f>IF(ISERROR(P57/O57),"",(P57/O57))</f>
      </c>
      <c r="R57" s="137"/>
      <c r="S57" s="138">
        <f>AS57</f>
        <v>1</v>
      </c>
      <c r="T57" s="71">
        <f>IF(ISERROR(S57/R57),"",(S57/R57))</f>
      </c>
      <c r="U57" s="53">
        <f t="shared" si="33"/>
        <v>0</v>
      </c>
      <c r="V57" s="53">
        <f t="shared" si="33"/>
        <v>2</v>
      </c>
      <c r="W57" s="53">
        <f>IF((IF(ISERROR(V57/U57),0,(V57/U57)))&gt;1,1,(IF(ISERROR(V57/U57),0,(V57/U57))))</f>
        <v>0</v>
      </c>
      <c r="X57" s="53">
        <f>F57*W57</f>
        <v>0</v>
      </c>
      <c r="Y57" s="69" t="s">
        <v>239</v>
      </c>
      <c r="Z57" s="69" t="s">
        <v>240</v>
      </c>
      <c r="AA57" s="69" t="s">
        <v>241</v>
      </c>
      <c r="AB57" s="69" t="s">
        <v>242</v>
      </c>
      <c r="AC57" s="89" t="s">
        <v>161</v>
      </c>
      <c r="AD57" s="90"/>
      <c r="AE57" s="90" t="s">
        <v>243</v>
      </c>
      <c r="AF57" s="77">
        <f t="shared" si="21"/>
        <v>0</v>
      </c>
      <c r="AG57" s="78">
        <v>0</v>
      </c>
      <c r="AH57" s="60" t="s">
        <v>347</v>
      </c>
      <c r="AI57" s="58"/>
      <c r="AJ57" s="79">
        <v>0</v>
      </c>
      <c r="AK57" s="60">
        <v>0</v>
      </c>
      <c r="AL57" s="60" t="s">
        <v>347</v>
      </c>
      <c r="AM57" s="135" t="s">
        <v>314</v>
      </c>
      <c r="AN57" s="77">
        <v>1</v>
      </c>
      <c r="AO57" s="77">
        <v>1</v>
      </c>
      <c r="AP57" s="93" t="s">
        <v>349</v>
      </c>
      <c r="AQ57" s="93" t="s">
        <v>348</v>
      </c>
      <c r="AR57" s="79">
        <v>1</v>
      </c>
      <c r="AS57" s="140">
        <v>1</v>
      </c>
      <c r="AT57" s="80" t="s">
        <v>346</v>
      </c>
      <c r="AU57" s="80" t="s">
        <v>348</v>
      </c>
    </row>
    <row r="58" spans="1:47" ht="99" customHeight="1" thickBot="1">
      <c r="A58" s="230"/>
      <c r="B58" s="230"/>
      <c r="C58" s="231"/>
      <c r="D58" s="98">
        <v>43</v>
      </c>
      <c r="E58" s="46" t="s">
        <v>377</v>
      </c>
      <c r="F58" s="182">
        <v>0.03</v>
      </c>
      <c r="G58" s="161" t="s">
        <v>48</v>
      </c>
      <c r="H58" s="161" t="s">
        <v>49</v>
      </c>
      <c r="I58" s="199">
        <v>0</v>
      </c>
      <c r="J58" s="208">
        <v>0</v>
      </c>
      <c r="K58" s="209">
        <f>IF(ISERROR(J58/I58),"",(J58/I58))</f>
      </c>
      <c r="L58" s="210">
        <v>3</v>
      </c>
      <c r="M58" s="166">
        <v>3</v>
      </c>
      <c r="N58" s="167">
        <f>IF(ISERROR(M58/L58),"",(M58/L58))</f>
        <v>1</v>
      </c>
      <c r="O58" s="199">
        <v>0</v>
      </c>
      <c r="P58" s="163">
        <f>AO58</f>
        <v>0</v>
      </c>
      <c r="Q58" s="168">
        <f>IF(ISERROR(P58/O58),"",(P58/O58))</f>
      </c>
      <c r="R58" s="141"/>
      <c r="S58" s="49">
        <f>AS58</f>
        <v>0</v>
      </c>
      <c r="T58" s="50">
        <f>IF(ISERROR(S58/R58),"",(S58/R58))</f>
      </c>
      <c r="U58" s="51">
        <f t="shared" si="33"/>
        <v>3</v>
      </c>
      <c r="V58" s="125">
        <f t="shared" si="33"/>
        <v>3</v>
      </c>
      <c r="W58" s="53">
        <f>IF((IF(ISERROR(V58/U58),0,(V58/U58)))&gt;1,1,(IF(ISERROR(V58/U58),0,(V58/U58))))</f>
        <v>1</v>
      </c>
      <c r="X58" s="53">
        <f>F58*W58</f>
        <v>0.03</v>
      </c>
      <c r="Y58" s="142" t="s">
        <v>244</v>
      </c>
      <c r="Z58" s="142" t="s">
        <v>245</v>
      </c>
      <c r="AA58" s="143" t="s">
        <v>246</v>
      </c>
      <c r="AB58" s="144" t="s">
        <v>247</v>
      </c>
      <c r="AC58" s="145" t="s">
        <v>248</v>
      </c>
      <c r="AD58" s="146"/>
      <c r="AE58" s="146" t="s">
        <v>249</v>
      </c>
      <c r="AF58" s="147">
        <v>0</v>
      </c>
      <c r="AG58" s="147">
        <v>0</v>
      </c>
      <c r="AH58" s="58" t="s">
        <v>341</v>
      </c>
      <c r="AI58" s="58"/>
      <c r="AJ58" s="86">
        <v>0.03</v>
      </c>
      <c r="AK58" s="60">
        <v>0.03</v>
      </c>
      <c r="AL58" s="60" t="s">
        <v>364</v>
      </c>
      <c r="AM58" s="60" t="s">
        <v>365</v>
      </c>
      <c r="AN58" s="77">
        <v>0</v>
      </c>
      <c r="AO58" s="77">
        <v>0</v>
      </c>
      <c r="AP58" s="93" t="s">
        <v>405</v>
      </c>
      <c r="AQ58" s="93"/>
      <c r="AR58" s="106"/>
      <c r="AS58" s="128"/>
      <c r="AT58" s="93" t="s">
        <v>405</v>
      </c>
      <c r="AU58" s="80"/>
    </row>
    <row r="59" spans="1:47" ht="77.25" customHeight="1" thickBot="1">
      <c r="A59" s="226"/>
      <c r="B59" s="226"/>
      <c r="C59" s="216" t="s">
        <v>102</v>
      </c>
      <c r="D59" s="96"/>
      <c r="E59" s="96"/>
      <c r="F59" s="191"/>
      <c r="G59" s="191"/>
      <c r="H59" s="191"/>
      <c r="I59" s="191"/>
      <c r="J59" s="191"/>
      <c r="K59" s="191"/>
      <c r="L59" s="191"/>
      <c r="M59" s="191"/>
      <c r="N59" s="191"/>
      <c r="O59" s="191"/>
      <c r="P59" s="191"/>
      <c r="Q59" s="191"/>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row>
    <row r="60" spans="1:47" ht="107.25" customHeight="1" thickBot="1">
      <c r="A60" s="11" t="s">
        <v>225</v>
      </c>
      <c r="B60" s="220" t="s">
        <v>226</v>
      </c>
      <c r="C60" s="221" t="s">
        <v>250</v>
      </c>
      <c r="D60" s="98">
        <v>44</v>
      </c>
      <c r="E60" s="46" t="s">
        <v>280</v>
      </c>
      <c r="F60" s="182">
        <v>0.03</v>
      </c>
      <c r="G60" s="161" t="s">
        <v>48</v>
      </c>
      <c r="H60" s="161" t="s">
        <v>49</v>
      </c>
      <c r="I60" s="211">
        <v>0</v>
      </c>
      <c r="J60" s="163">
        <f>AG60</f>
        <v>0</v>
      </c>
      <c r="K60" s="168">
        <f>IF(ISERROR(J60/I60),"",(J60/I60))</f>
      </c>
      <c r="L60" s="212">
        <v>0</v>
      </c>
      <c r="M60" s="166">
        <f>AK60</f>
        <v>0</v>
      </c>
      <c r="N60" s="167">
        <f>IF(ISERROR(M60/L60),"",(M60/L60))</f>
      </c>
      <c r="O60" s="211">
        <v>50</v>
      </c>
      <c r="P60" s="163">
        <v>50</v>
      </c>
      <c r="Q60" s="168">
        <f>IF(ISERROR(P60/O60),"",(P60/O60))</f>
        <v>1</v>
      </c>
      <c r="R60" s="148">
        <v>100</v>
      </c>
      <c r="S60" s="49">
        <f>AS60</f>
        <v>100</v>
      </c>
      <c r="T60" s="50">
        <f>IF(ISERROR(S60/R60),"",(S60/R60))</f>
        <v>1</v>
      </c>
      <c r="U60" s="51">
        <f>SUM(I60,L60,O60,R60)</f>
        <v>150</v>
      </c>
      <c r="V60" s="125">
        <f>SUM(J60,M60,P60,S60)</f>
        <v>150</v>
      </c>
      <c r="W60" s="53">
        <f>IF((IF(ISERROR(V60/U60),0,(V60/U60)))&gt;1,1,(IF(ISERROR(V60/U60),0,(V60/U60))))</f>
        <v>1</v>
      </c>
      <c r="X60" s="53">
        <f>F60*W60</f>
        <v>0.03</v>
      </c>
      <c r="Y60" s="149" t="s">
        <v>251</v>
      </c>
      <c r="Z60" s="149" t="s">
        <v>252</v>
      </c>
      <c r="AA60" s="150" t="s">
        <v>253</v>
      </c>
      <c r="AB60" s="150" t="s">
        <v>254</v>
      </c>
      <c r="AC60" s="145" t="s">
        <v>248</v>
      </c>
      <c r="AD60" s="151"/>
      <c r="AE60" s="56" t="s">
        <v>255</v>
      </c>
      <c r="AF60" s="105">
        <f>I60</f>
        <v>0</v>
      </c>
      <c r="AG60" s="119">
        <v>0</v>
      </c>
      <c r="AH60" s="58" t="s">
        <v>400</v>
      </c>
      <c r="AI60" s="58"/>
      <c r="AJ60" s="106">
        <v>0</v>
      </c>
      <c r="AK60" s="60">
        <v>0</v>
      </c>
      <c r="AL60" s="60" t="s">
        <v>351</v>
      </c>
      <c r="AM60" s="60"/>
      <c r="AN60" s="105">
        <v>50</v>
      </c>
      <c r="AO60" s="105">
        <v>50</v>
      </c>
      <c r="AP60" s="152" t="s">
        <v>350</v>
      </c>
      <c r="AQ60" s="93" t="s">
        <v>352</v>
      </c>
      <c r="AR60" s="106">
        <v>100</v>
      </c>
      <c r="AS60" s="128">
        <v>100</v>
      </c>
      <c r="AT60" s="93" t="s">
        <v>439</v>
      </c>
      <c r="AU60" s="93" t="s">
        <v>352</v>
      </c>
    </row>
    <row r="61" spans="4:47" ht="12.75" customHeight="1">
      <c r="D61" s="153"/>
      <c r="E61" s="153">
        <v>0</v>
      </c>
      <c r="F61" s="213">
        <f>SUM(F12:F60)</f>
        <v>2.1999999999999997</v>
      </c>
      <c r="R61" s="153"/>
      <c r="S61" s="153"/>
      <c r="T61" s="153"/>
      <c r="U61" s="153"/>
      <c r="V61" s="153"/>
      <c r="W61" s="153"/>
      <c r="X61" s="153"/>
      <c r="Y61" s="153"/>
      <c r="Z61" s="153"/>
      <c r="AA61" s="153"/>
      <c r="AB61" s="153"/>
      <c r="AC61" s="153"/>
      <c r="AD61" s="153"/>
      <c r="AE61" s="153"/>
      <c r="AF61" s="159"/>
      <c r="AG61" s="159"/>
      <c r="AH61" s="153"/>
      <c r="AI61" s="153"/>
      <c r="AJ61" s="153"/>
      <c r="AK61" s="153"/>
      <c r="AL61" s="153"/>
      <c r="AM61" s="153"/>
      <c r="AN61" s="153"/>
      <c r="AO61" s="154"/>
      <c r="AP61" s="154"/>
      <c r="AQ61" s="154"/>
      <c r="AR61" s="153"/>
      <c r="AS61" s="153"/>
      <c r="AT61" s="153"/>
      <c r="AU61" s="153"/>
    </row>
    <row r="62" spans="4:47" ht="12.75" customHeight="1">
      <c r="D62" s="153"/>
      <c r="E62" s="153"/>
      <c r="R62" s="153"/>
      <c r="S62" s="153"/>
      <c r="T62" s="153"/>
      <c r="U62" s="153"/>
      <c r="V62" s="153"/>
      <c r="W62" s="153"/>
      <c r="X62" s="153"/>
      <c r="Y62" s="153"/>
      <c r="Z62" s="153"/>
      <c r="AA62" s="153"/>
      <c r="AB62" s="153"/>
      <c r="AC62" s="153"/>
      <c r="AD62" s="153"/>
      <c r="AE62" s="153"/>
      <c r="AF62" s="159"/>
      <c r="AG62" s="159"/>
      <c r="AH62" s="153"/>
      <c r="AI62" s="153"/>
      <c r="AJ62" s="153"/>
      <c r="AK62" s="153"/>
      <c r="AL62" s="153"/>
      <c r="AM62" s="153"/>
      <c r="AN62" s="153"/>
      <c r="AO62" s="153"/>
      <c r="AP62" s="153"/>
      <c r="AQ62" s="153"/>
      <c r="AR62" s="153"/>
      <c r="AS62" s="153"/>
      <c r="AT62" s="153"/>
      <c r="AU62" s="153"/>
    </row>
  </sheetData>
  <sheetProtection selectLockedCells="1" selectUnlockedCells="1"/>
  <mergeCells count="76">
    <mergeCell ref="A1:E3"/>
    <mergeCell ref="F1:AC1"/>
    <mergeCell ref="F2:AC2"/>
    <mergeCell ref="F3:AC3"/>
    <mergeCell ref="A4:E4"/>
    <mergeCell ref="F4:AC4"/>
    <mergeCell ref="A5:E5"/>
    <mergeCell ref="F5:AC5"/>
    <mergeCell ref="A6:E6"/>
    <mergeCell ref="F6:AC6"/>
    <mergeCell ref="A7:E7"/>
    <mergeCell ref="F7:AC7"/>
    <mergeCell ref="A8:A11"/>
    <mergeCell ref="B8:B11"/>
    <mergeCell ref="C8:C10"/>
    <mergeCell ref="D8:D11"/>
    <mergeCell ref="E8:E11"/>
    <mergeCell ref="F8:F11"/>
    <mergeCell ref="G8:G11"/>
    <mergeCell ref="H8:H11"/>
    <mergeCell ref="I8:X8"/>
    <mergeCell ref="Y8:AE8"/>
    <mergeCell ref="I9:K9"/>
    <mergeCell ref="L9:N9"/>
    <mergeCell ref="O9:Q9"/>
    <mergeCell ref="R9:T9"/>
    <mergeCell ref="U9:W9"/>
    <mergeCell ref="Y9:Y11"/>
    <mergeCell ref="Z9:Z11"/>
    <mergeCell ref="AA9:AB9"/>
    <mergeCell ref="AC9:AC11"/>
    <mergeCell ref="AD9:AD11"/>
    <mergeCell ref="AE9:AE11"/>
    <mergeCell ref="I10:I11"/>
    <mergeCell ref="J10:J11"/>
    <mergeCell ref="K10:K11"/>
    <mergeCell ref="L10:L11"/>
    <mergeCell ref="M10:M11"/>
    <mergeCell ref="V10:V11"/>
    <mergeCell ref="W10:W11"/>
    <mergeCell ref="X10:X11"/>
    <mergeCell ref="AA10:AA11"/>
    <mergeCell ref="N10:N11"/>
    <mergeCell ref="O10:O11"/>
    <mergeCell ref="P10:P11"/>
    <mergeCell ref="Q10:Q11"/>
    <mergeCell ref="R10:R11"/>
    <mergeCell ref="S10:S11"/>
    <mergeCell ref="AB10:AB11"/>
    <mergeCell ref="AF10:AI10"/>
    <mergeCell ref="AJ10:AM10"/>
    <mergeCell ref="AN10:AQ10"/>
    <mergeCell ref="AR10:AU10"/>
    <mergeCell ref="A12:A14"/>
    <mergeCell ref="B12:B14"/>
    <mergeCell ref="C12:C14"/>
    <mergeCell ref="T10:T11"/>
    <mergeCell ref="U10:U11"/>
    <mergeCell ref="A15:B15"/>
    <mergeCell ref="D15:AU15"/>
    <mergeCell ref="A16:A23"/>
    <mergeCell ref="B16:B23"/>
    <mergeCell ref="C16:C23"/>
    <mergeCell ref="A24:B24"/>
    <mergeCell ref="A25:A42"/>
    <mergeCell ref="B25:B42"/>
    <mergeCell ref="C25:C42"/>
    <mergeCell ref="A44:A53"/>
    <mergeCell ref="B44:B53"/>
    <mergeCell ref="C44:C53"/>
    <mergeCell ref="A54:B54"/>
    <mergeCell ref="D54:AU54"/>
    <mergeCell ref="A55:A58"/>
    <mergeCell ref="B55:B58"/>
    <mergeCell ref="C55:C58"/>
    <mergeCell ref="A59:B59"/>
  </mergeCells>
  <conditionalFormatting sqref="Q25:Q32 K60 K58 K44:K55 K25:K42 K12:K23 Q12:Q23">
    <cfRule type="cellIs" priority="1" dxfId="104" operator="between" stopIfTrue="1">
      <formula>0.9</formula>
      <formula>1.05</formula>
    </cfRule>
    <cfRule type="cellIs" priority="2" dxfId="103" operator="between" stopIfTrue="1">
      <formula>0.7</formula>
      <formula>0.8999</formula>
    </cfRule>
    <cfRule type="cellIs" priority="3" dxfId="102" operator="between" stopIfTrue="1">
      <formula>0</formula>
      <formula>0.6999</formula>
    </cfRule>
  </conditionalFormatting>
  <conditionalFormatting sqref="K41:K42 K33:K39">
    <cfRule type="cellIs" priority="4" dxfId="104" operator="between" stopIfTrue="1">
      <formula>0.9</formula>
      <formula>1.05</formula>
    </cfRule>
    <cfRule type="cellIs" priority="5" dxfId="103" operator="between" stopIfTrue="1">
      <formula>0.7</formula>
      <formula>0.8999</formula>
    </cfRule>
    <cfRule type="cellIs" priority="6" dxfId="102" operator="between" stopIfTrue="1">
      <formula>0</formula>
      <formula>0.6999</formula>
    </cfRule>
  </conditionalFormatting>
  <conditionalFormatting sqref="K33:K39 K60 K53:K55 K58 K41:K42 K44:K51">
    <cfRule type="cellIs" priority="7" dxfId="104" operator="between" stopIfTrue="1">
      <formula>0.9</formula>
      <formula>1.05</formula>
    </cfRule>
    <cfRule type="cellIs" priority="8" dxfId="103" operator="between" stopIfTrue="1">
      <formula>0.7</formula>
      <formula>0.8999</formula>
    </cfRule>
    <cfRule type="cellIs" priority="9" dxfId="102" operator="between" stopIfTrue="1">
      <formula>0</formula>
      <formula>0.6999</formula>
    </cfRule>
  </conditionalFormatting>
  <conditionalFormatting sqref="N60 N44:N51 N53:N58 N41:N42 T25:T32 N12:N23 T12:T23 N25:N39">
    <cfRule type="cellIs" priority="10" dxfId="104" operator="between" stopIfTrue="1">
      <formula>0.9</formula>
      <formula>1.05</formula>
    </cfRule>
    <cfRule type="cellIs" priority="11" dxfId="103" operator="between" stopIfTrue="1">
      <formula>0.7</formula>
      <formula>0.899</formula>
    </cfRule>
    <cfRule type="cellIs" priority="12" dxfId="102" operator="between" stopIfTrue="1">
      <formula>0</formula>
      <formula>0.6999</formula>
    </cfRule>
  </conditionalFormatting>
  <conditionalFormatting sqref="W44:W47 W25:W32 W34:W39 W50:W51 W53:W55 W12:W23 W41:W42 W60">
    <cfRule type="cellIs" priority="13" dxfId="104" operator="between" stopIfTrue="1">
      <formula>0.9</formula>
      <formula>1</formula>
    </cfRule>
    <cfRule type="cellIs" priority="14" dxfId="103" operator="between" stopIfTrue="1">
      <formula>0.7</formula>
      <formula>0.8999</formula>
    </cfRule>
    <cfRule type="cellIs" priority="15" dxfId="102" operator="between" stopIfTrue="1">
      <formula>0</formula>
      <formula>0.6999</formula>
    </cfRule>
  </conditionalFormatting>
  <conditionalFormatting sqref="Q41:Q42 Q33:Q39">
    <cfRule type="cellIs" priority="16" dxfId="104" operator="between" stopIfTrue="1">
      <formula>0.9</formula>
      <formula>1.05</formula>
    </cfRule>
    <cfRule type="cellIs" priority="17" dxfId="103" operator="between" stopIfTrue="1">
      <formula>0.7</formula>
      <formula>0.8999</formula>
    </cfRule>
    <cfRule type="cellIs" priority="18" dxfId="102" operator="between" stopIfTrue="1">
      <formula>0</formula>
      <formula>0.6999</formula>
    </cfRule>
  </conditionalFormatting>
  <conditionalFormatting sqref="Q41:Q42 Q33:Q39">
    <cfRule type="cellIs" priority="19" dxfId="104" operator="between" stopIfTrue="1">
      <formula>0.9</formula>
      <formula>1.05</formula>
    </cfRule>
    <cfRule type="cellIs" priority="20" dxfId="103" operator="between" stopIfTrue="1">
      <formula>0.7</formula>
      <formula>0.8999</formula>
    </cfRule>
    <cfRule type="cellIs" priority="21" dxfId="102" operator="between" stopIfTrue="1">
      <formula>0</formula>
      <formula>0.6999</formula>
    </cfRule>
  </conditionalFormatting>
  <conditionalFormatting sqref="Q53 Q44:Q51">
    <cfRule type="cellIs" priority="22" dxfId="104" operator="between" stopIfTrue="1">
      <formula>0.9</formula>
      <formula>1.05</formula>
    </cfRule>
    <cfRule type="cellIs" priority="23" dxfId="103" operator="between" stopIfTrue="1">
      <formula>0.7</formula>
      <formula>0.8999</formula>
    </cfRule>
    <cfRule type="cellIs" priority="24" dxfId="102" operator="between" stopIfTrue="1">
      <formula>0</formula>
      <formula>0.6999</formula>
    </cfRule>
  </conditionalFormatting>
  <conditionalFormatting sqref="Q53 Q44:Q51">
    <cfRule type="cellIs" priority="25" dxfId="104" operator="between" stopIfTrue="1">
      <formula>0.9</formula>
      <formula>1.05</formula>
    </cfRule>
    <cfRule type="cellIs" priority="26" dxfId="103" operator="between" stopIfTrue="1">
      <formula>0.7</formula>
      <formula>0.8999</formula>
    </cfRule>
    <cfRule type="cellIs" priority="27" dxfId="102" operator="between" stopIfTrue="1">
      <formula>0</formula>
      <formula>0.6999</formula>
    </cfRule>
  </conditionalFormatting>
  <conditionalFormatting sqref="Q58 Q55">
    <cfRule type="cellIs" priority="28" dxfId="104" operator="between" stopIfTrue="1">
      <formula>0.9</formula>
      <formula>1.05</formula>
    </cfRule>
    <cfRule type="cellIs" priority="29" dxfId="103" operator="between" stopIfTrue="1">
      <formula>0.7</formula>
      <formula>0.8999</formula>
    </cfRule>
    <cfRule type="cellIs" priority="30" dxfId="102" operator="between" stopIfTrue="1">
      <formula>0</formula>
      <formula>0.6999</formula>
    </cfRule>
  </conditionalFormatting>
  <conditionalFormatting sqref="Q58 Q55">
    <cfRule type="cellIs" priority="31" dxfId="104" operator="between" stopIfTrue="1">
      <formula>0.9</formula>
      <formula>1.05</formula>
    </cfRule>
    <cfRule type="cellIs" priority="32" dxfId="103" operator="between" stopIfTrue="1">
      <formula>0.7</formula>
      <formula>0.8999</formula>
    </cfRule>
    <cfRule type="cellIs" priority="33" dxfId="102" operator="between" stopIfTrue="1">
      <formula>0</formula>
      <formula>0.6999</formula>
    </cfRule>
  </conditionalFormatting>
  <conditionalFormatting sqref="Q60">
    <cfRule type="cellIs" priority="34" dxfId="104" operator="between" stopIfTrue="1">
      <formula>0.9</formula>
      <formula>1.05</formula>
    </cfRule>
    <cfRule type="cellIs" priority="35" dxfId="103" operator="between" stopIfTrue="1">
      <formula>0.7</formula>
      <formula>0.8999</formula>
    </cfRule>
    <cfRule type="cellIs" priority="36" dxfId="102" operator="between" stopIfTrue="1">
      <formula>0</formula>
      <formula>0.6999</formula>
    </cfRule>
  </conditionalFormatting>
  <conditionalFormatting sqref="Q60">
    <cfRule type="cellIs" priority="37" dxfId="104" operator="between" stopIfTrue="1">
      <formula>0.9</formula>
      <formula>1.05</formula>
    </cfRule>
    <cfRule type="cellIs" priority="38" dxfId="103" operator="between" stopIfTrue="1">
      <formula>0.7</formula>
      <formula>0.8999</formula>
    </cfRule>
    <cfRule type="cellIs" priority="39" dxfId="102" operator="between" stopIfTrue="1">
      <formula>0</formula>
      <formula>0.6999</formula>
    </cfRule>
  </conditionalFormatting>
  <conditionalFormatting sqref="T33:T39 T60 T53:T58 T41:T42 T44:T51">
    <cfRule type="cellIs" priority="40" dxfId="104" operator="between" stopIfTrue="1">
      <formula>0.9</formula>
      <formula>1.05</formula>
    </cfRule>
    <cfRule type="cellIs" priority="41" dxfId="103" operator="between" stopIfTrue="1">
      <formula>0.7</formula>
      <formula>0.899</formula>
    </cfRule>
    <cfRule type="cellIs" priority="42" dxfId="102" operator="between" stopIfTrue="1">
      <formula>0</formula>
      <formula>0.6999</formula>
    </cfRule>
  </conditionalFormatting>
  <conditionalFormatting sqref="W33">
    <cfRule type="cellIs" priority="43" dxfId="104" operator="between" stopIfTrue="1">
      <formula>0.9</formula>
      <formula>1</formula>
    </cfRule>
    <cfRule type="cellIs" priority="44" dxfId="103" operator="between" stopIfTrue="1">
      <formula>0.7</formula>
      <formula>0.8999</formula>
    </cfRule>
    <cfRule type="cellIs" priority="45" dxfId="102" operator="between" stopIfTrue="1">
      <formula>0</formula>
      <formula>0.6999</formula>
    </cfRule>
  </conditionalFormatting>
  <conditionalFormatting sqref="K40">
    <cfRule type="cellIs" priority="46" dxfId="104" operator="between" stopIfTrue="1">
      <formula>0.9</formula>
      <formula>1.05</formula>
    </cfRule>
    <cfRule type="cellIs" priority="47" dxfId="103" operator="between" stopIfTrue="1">
      <formula>0.7</formula>
      <formula>0.8999</formula>
    </cfRule>
    <cfRule type="cellIs" priority="48" dxfId="102" operator="between" stopIfTrue="1">
      <formula>0</formula>
      <formula>0.6999</formula>
    </cfRule>
  </conditionalFormatting>
  <conditionalFormatting sqref="K40">
    <cfRule type="cellIs" priority="49" dxfId="104" operator="between" stopIfTrue="1">
      <formula>0.9</formula>
      <formula>1.05</formula>
    </cfRule>
    <cfRule type="cellIs" priority="50" dxfId="103" operator="between" stopIfTrue="1">
      <formula>0.7</formula>
      <formula>0.8999</formula>
    </cfRule>
    <cfRule type="cellIs" priority="51" dxfId="102" operator="between" stopIfTrue="1">
      <formula>0</formula>
      <formula>0.6999</formula>
    </cfRule>
  </conditionalFormatting>
  <conditionalFormatting sqref="N40">
    <cfRule type="cellIs" priority="52" dxfId="104" operator="between" stopIfTrue="1">
      <formula>0.9</formula>
      <formula>1.05</formula>
    </cfRule>
    <cfRule type="cellIs" priority="53" dxfId="103" operator="between" stopIfTrue="1">
      <formula>0.7</formula>
      <formula>0.899</formula>
    </cfRule>
    <cfRule type="cellIs" priority="54" dxfId="102" operator="between" stopIfTrue="1">
      <formula>0</formula>
      <formula>0.6999</formula>
    </cfRule>
  </conditionalFormatting>
  <conditionalFormatting sqref="W40">
    <cfRule type="cellIs" priority="55" dxfId="104" operator="between" stopIfTrue="1">
      <formula>0.9</formula>
      <formula>1</formula>
    </cfRule>
    <cfRule type="cellIs" priority="56" dxfId="103" operator="between" stopIfTrue="1">
      <formula>0.7</formula>
      <formula>0.8999</formula>
    </cfRule>
    <cfRule type="cellIs" priority="57" dxfId="102" operator="between" stopIfTrue="1">
      <formula>0</formula>
      <formula>0.6999</formula>
    </cfRule>
  </conditionalFormatting>
  <conditionalFormatting sqref="Q40">
    <cfRule type="cellIs" priority="58" dxfId="104" operator="between" stopIfTrue="1">
      <formula>0.9</formula>
      <formula>1.05</formula>
    </cfRule>
    <cfRule type="cellIs" priority="59" dxfId="103" operator="between" stopIfTrue="1">
      <formula>0.7</formula>
      <formula>0.8999</formula>
    </cfRule>
    <cfRule type="cellIs" priority="60" dxfId="102" operator="between" stopIfTrue="1">
      <formula>0</formula>
      <formula>0.6999</formula>
    </cfRule>
  </conditionalFormatting>
  <conditionalFormatting sqref="Q40">
    <cfRule type="cellIs" priority="61" dxfId="104" operator="between" stopIfTrue="1">
      <formula>0.9</formula>
      <formula>1.05</formula>
    </cfRule>
    <cfRule type="cellIs" priority="62" dxfId="103" operator="between" stopIfTrue="1">
      <formula>0.7</formula>
      <formula>0.8999</formula>
    </cfRule>
    <cfRule type="cellIs" priority="63" dxfId="102" operator="between" stopIfTrue="1">
      <formula>0</formula>
      <formula>0.6999</formula>
    </cfRule>
  </conditionalFormatting>
  <conditionalFormatting sqref="T40">
    <cfRule type="cellIs" priority="64" dxfId="104" operator="between" stopIfTrue="1">
      <formula>0.9</formula>
      <formula>1.05</formula>
    </cfRule>
    <cfRule type="cellIs" priority="65" dxfId="103" operator="between" stopIfTrue="1">
      <formula>0.7</formula>
      <formula>0.899</formula>
    </cfRule>
    <cfRule type="cellIs" priority="66" dxfId="102" operator="between" stopIfTrue="1">
      <formula>0</formula>
      <formula>0.6999</formula>
    </cfRule>
  </conditionalFormatting>
  <conditionalFormatting sqref="K52">
    <cfRule type="cellIs" priority="67" dxfId="104" operator="between" stopIfTrue="1">
      <formula>0.9</formula>
      <formula>1.05</formula>
    </cfRule>
    <cfRule type="cellIs" priority="68" dxfId="103" operator="between" stopIfTrue="1">
      <formula>0.7</formula>
      <formula>0.8999</formula>
    </cfRule>
    <cfRule type="cellIs" priority="69" dxfId="102" operator="between" stopIfTrue="1">
      <formula>0</formula>
      <formula>0.6999</formula>
    </cfRule>
  </conditionalFormatting>
  <conditionalFormatting sqref="K52">
    <cfRule type="cellIs" priority="70" dxfId="104" operator="between" stopIfTrue="1">
      <formula>0.9</formula>
      <formula>1.05</formula>
    </cfRule>
    <cfRule type="cellIs" priority="71" dxfId="103" operator="between" stopIfTrue="1">
      <formula>0.7</formula>
      <formula>0.8999</formula>
    </cfRule>
    <cfRule type="cellIs" priority="72" dxfId="102" operator="between" stopIfTrue="1">
      <formula>0</formula>
      <formula>0.6999</formula>
    </cfRule>
  </conditionalFormatting>
  <conditionalFormatting sqref="N52">
    <cfRule type="cellIs" priority="73" dxfId="104" operator="between" stopIfTrue="1">
      <formula>0.9</formula>
      <formula>1.05</formula>
    </cfRule>
    <cfRule type="cellIs" priority="74" dxfId="103" operator="between" stopIfTrue="1">
      <formula>0.7</formula>
      <formula>0.899</formula>
    </cfRule>
    <cfRule type="cellIs" priority="75" dxfId="102" operator="between" stopIfTrue="1">
      <formula>0</formula>
      <formula>0.6999</formula>
    </cfRule>
  </conditionalFormatting>
  <conditionalFormatting sqref="W52">
    <cfRule type="cellIs" priority="76" dxfId="104" operator="between" stopIfTrue="1">
      <formula>0.9</formula>
      <formula>1</formula>
    </cfRule>
    <cfRule type="cellIs" priority="77" dxfId="103" operator="between" stopIfTrue="1">
      <formula>0.7</formula>
      <formula>0.8999</formula>
    </cfRule>
    <cfRule type="cellIs" priority="78" dxfId="102" operator="between" stopIfTrue="1">
      <formula>0</formula>
      <formula>0.6999</formula>
    </cfRule>
  </conditionalFormatting>
  <conditionalFormatting sqref="Q52">
    <cfRule type="cellIs" priority="79" dxfId="104" operator="between" stopIfTrue="1">
      <formula>0.9</formula>
      <formula>1.05</formula>
    </cfRule>
    <cfRule type="cellIs" priority="80" dxfId="103" operator="between" stopIfTrue="1">
      <formula>0.7</formula>
      <formula>0.8999</formula>
    </cfRule>
    <cfRule type="cellIs" priority="81" dxfId="102" operator="between" stopIfTrue="1">
      <formula>0</formula>
      <formula>0.6999</formula>
    </cfRule>
  </conditionalFormatting>
  <conditionalFormatting sqref="Q52">
    <cfRule type="cellIs" priority="82" dxfId="104" operator="between" stopIfTrue="1">
      <formula>0.9</formula>
      <formula>1.05</formula>
    </cfRule>
    <cfRule type="cellIs" priority="83" dxfId="103" operator="between" stopIfTrue="1">
      <formula>0.7</formula>
      <formula>0.8999</formula>
    </cfRule>
    <cfRule type="cellIs" priority="84" dxfId="102" operator="between" stopIfTrue="1">
      <formula>0</formula>
      <formula>0.6999</formula>
    </cfRule>
  </conditionalFormatting>
  <conditionalFormatting sqref="T52">
    <cfRule type="cellIs" priority="85" dxfId="104" operator="between" stopIfTrue="1">
      <formula>0.9</formula>
      <formula>1.05</formula>
    </cfRule>
    <cfRule type="cellIs" priority="86" dxfId="103" operator="between" stopIfTrue="1">
      <formula>0.7</formula>
      <formula>0.899</formula>
    </cfRule>
    <cfRule type="cellIs" priority="87" dxfId="102" operator="between" stopIfTrue="1">
      <formula>0</formula>
      <formula>0.6999</formula>
    </cfRule>
  </conditionalFormatting>
  <conditionalFormatting sqref="W48">
    <cfRule type="cellIs" priority="121" dxfId="104" operator="between" stopIfTrue="1">
      <formula>0.9</formula>
      <formula>1</formula>
    </cfRule>
    <cfRule type="cellIs" priority="122" dxfId="103" operator="between" stopIfTrue="1">
      <formula>0.7</formula>
      <formula>0.8999</formula>
    </cfRule>
    <cfRule type="cellIs" priority="123" dxfId="102" operator="between" stopIfTrue="1">
      <formula>0</formula>
      <formula>0.6999</formula>
    </cfRule>
  </conditionalFormatting>
  <conditionalFormatting sqref="W49">
    <cfRule type="cellIs" priority="124" dxfId="104" operator="between" stopIfTrue="1">
      <formula>0.9</formula>
      <formula>1</formula>
    </cfRule>
    <cfRule type="cellIs" priority="125" dxfId="103" operator="between" stopIfTrue="1">
      <formula>0.7</formula>
      <formula>0.8999</formula>
    </cfRule>
    <cfRule type="cellIs" priority="126" dxfId="102" operator="between" stopIfTrue="1">
      <formula>0</formula>
      <formula>0.6999</formula>
    </cfRule>
  </conditionalFormatting>
  <conditionalFormatting sqref="K56">
    <cfRule type="cellIs" priority="127" dxfId="104" operator="between" stopIfTrue="1">
      <formula>0.9</formula>
      <formula>1.05</formula>
    </cfRule>
    <cfRule type="cellIs" priority="128" dxfId="103" operator="between" stopIfTrue="1">
      <formula>0.7</formula>
      <formula>0.8999</formula>
    </cfRule>
    <cfRule type="cellIs" priority="129" dxfId="102" operator="between" stopIfTrue="1">
      <formula>0</formula>
      <formula>0.6999</formula>
    </cfRule>
  </conditionalFormatting>
  <conditionalFormatting sqref="K56">
    <cfRule type="cellIs" priority="130" dxfId="104" operator="between" stopIfTrue="1">
      <formula>0.9</formula>
      <formula>1.05</formula>
    </cfRule>
    <cfRule type="cellIs" priority="131" dxfId="103" operator="between" stopIfTrue="1">
      <formula>0.7</formula>
      <formula>0.8999</formula>
    </cfRule>
    <cfRule type="cellIs" priority="132" dxfId="102" operator="between" stopIfTrue="1">
      <formula>0</formula>
      <formula>0.6999</formula>
    </cfRule>
  </conditionalFormatting>
  <conditionalFormatting sqref="K57">
    <cfRule type="cellIs" priority="133" dxfId="104" operator="between" stopIfTrue="1">
      <formula>0.9</formula>
      <formula>1.05</formula>
    </cfRule>
    <cfRule type="cellIs" priority="134" dxfId="103" operator="between" stopIfTrue="1">
      <formula>0.7</formula>
      <formula>0.8999</formula>
    </cfRule>
    <cfRule type="cellIs" priority="135" dxfId="102" operator="between" stopIfTrue="1">
      <formula>0</formula>
      <formula>0.6999</formula>
    </cfRule>
  </conditionalFormatting>
  <conditionalFormatting sqref="K57">
    <cfRule type="cellIs" priority="136" dxfId="104" operator="between" stopIfTrue="1">
      <formula>0.9</formula>
      <formula>1.05</formula>
    </cfRule>
    <cfRule type="cellIs" priority="137" dxfId="103" operator="between" stopIfTrue="1">
      <formula>0.7</formula>
      <formula>0.8999</formula>
    </cfRule>
    <cfRule type="cellIs" priority="138" dxfId="102" operator="between" stopIfTrue="1">
      <formula>0</formula>
      <formula>0.6999</formula>
    </cfRule>
  </conditionalFormatting>
  <conditionalFormatting sqref="Q56">
    <cfRule type="cellIs" priority="139" dxfId="104" operator="between" stopIfTrue="1">
      <formula>0.9</formula>
      <formula>1.05</formula>
    </cfRule>
    <cfRule type="cellIs" priority="140" dxfId="103" operator="between" stopIfTrue="1">
      <formula>0.7</formula>
      <formula>0.8999</formula>
    </cfRule>
    <cfRule type="cellIs" priority="141" dxfId="102" operator="between" stopIfTrue="1">
      <formula>0</formula>
      <formula>0.6999</formula>
    </cfRule>
  </conditionalFormatting>
  <conditionalFormatting sqref="Q56">
    <cfRule type="cellIs" priority="142" dxfId="104" operator="between" stopIfTrue="1">
      <formula>0.9</formula>
      <formula>1.05</formula>
    </cfRule>
    <cfRule type="cellIs" priority="143" dxfId="103" operator="between" stopIfTrue="1">
      <formula>0.7</formula>
      <formula>0.8999</formula>
    </cfRule>
    <cfRule type="cellIs" priority="144" dxfId="102" operator="between" stopIfTrue="1">
      <formula>0</formula>
      <formula>0.6999</formula>
    </cfRule>
  </conditionalFormatting>
  <conditionalFormatting sqref="Q57">
    <cfRule type="cellIs" priority="145" dxfId="104" operator="between" stopIfTrue="1">
      <formula>0.9</formula>
      <formula>1.05</formula>
    </cfRule>
    <cfRule type="cellIs" priority="146" dxfId="103" operator="between" stopIfTrue="1">
      <formula>0.7</formula>
      <formula>0.8999</formula>
    </cfRule>
    <cfRule type="cellIs" priority="147" dxfId="102" operator="between" stopIfTrue="1">
      <formula>0</formula>
      <formula>0.6999</formula>
    </cfRule>
  </conditionalFormatting>
  <conditionalFormatting sqref="Q57">
    <cfRule type="cellIs" priority="148" dxfId="104" operator="between" stopIfTrue="1">
      <formula>0.9</formula>
      <formula>1.05</formula>
    </cfRule>
    <cfRule type="cellIs" priority="149" dxfId="103" operator="between" stopIfTrue="1">
      <formula>0.7</formula>
      <formula>0.8999</formula>
    </cfRule>
    <cfRule type="cellIs" priority="150" dxfId="102" operator="between" stopIfTrue="1">
      <formula>0</formula>
      <formula>0.6999</formula>
    </cfRule>
  </conditionalFormatting>
  <conditionalFormatting sqref="W56">
    <cfRule type="cellIs" priority="151" dxfId="104" operator="between" stopIfTrue="1">
      <formula>0.9</formula>
      <formula>1</formula>
    </cfRule>
    <cfRule type="cellIs" priority="152" dxfId="103" operator="between" stopIfTrue="1">
      <formula>0.7</formula>
      <formula>0.8999</formula>
    </cfRule>
    <cfRule type="cellIs" priority="153" dxfId="102" operator="between" stopIfTrue="1">
      <formula>0</formula>
      <formula>0.6999</formula>
    </cfRule>
  </conditionalFormatting>
  <conditionalFormatting sqref="W57">
    <cfRule type="cellIs" priority="154" dxfId="104" operator="between" stopIfTrue="1">
      <formula>0.9</formula>
      <formula>1</formula>
    </cfRule>
    <cfRule type="cellIs" priority="155" dxfId="103" operator="between" stopIfTrue="1">
      <formula>0.7</formula>
      <formula>0.8999</formula>
    </cfRule>
    <cfRule type="cellIs" priority="156" dxfId="102" operator="between" stopIfTrue="1">
      <formula>0</formula>
      <formula>0.6999</formula>
    </cfRule>
  </conditionalFormatting>
  <conditionalFormatting sqref="W58">
    <cfRule type="cellIs" priority="157" dxfId="104" operator="between" stopIfTrue="1">
      <formula>0.9</formula>
      <formula>1</formula>
    </cfRule>
    <cfRule type="cellIs" priority="158" dxfId="103" operator="between" stopIfTrue="1">
      <formula>0.7</formula>
      <formula>0.8999</formula>
    </cfRule>
    <cfRule type="cellIs" priority="159" dxfId="102" operator="between" stopIfTrue="1">
      <formula>0</formula>
      <formula>0.6999</formula>
    </cfRule>
  </conditionalFormatting>
  <hyperlinks>
    <hyperlink ref="AI14" r:id="rId1" display="http://www.martires.gov.co/index.php/noticias/229-los-martires-le-rinden-cuentas-a-la-ciudadania"/>
    <hyperlink ref="AM14" r:id="rId2" display="http://www.martires.gov.co/index.php/noticias/233-instalacion-encuentros-ciudadanos-2016"/>
  </hyperlinks>
  <printOptions/>
  <pageMargins left="0.7874015748031497" right="0.5905511811023623" top="1.062992125984252" bottom="1.062992125984252" header="0.7874015748031497" footer="0.7874015748031497"/>
  <pageSetup firstPageNumber="1" useFirstPageNumber="1" horizontalDpi="300" verticalDpi="300" orientation="landscape" paperSize="5" scale="27" r:id="rId3"/>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B3:T69"/>
  <sheetViews>
    <sheetView zoomScale="75" zoomScaleNormal="75" zoomScalePageLayoutView="0" workbookViewId="0" topLeftCell="A1">
      <selection activeCell="T9" sqref="T9"/>
    </sheetView>
  </sheetViews>
  <sheetFormatPr defaultColWidth="11.57421875" defaultRowHeight="12.75"/>
  <cols>
    <col min="1" max="1" width="11.57421875" style="0" customWidth="1"/>
    <col min="2" max="2" width="23.421875" style="0" customWidth="1"/>
    <col min="3" max="3" width="20.140625" style="0" customWidth="1"/>
    <col min="4" max="4" width="20.7109375" style="0" customWidth="1"/>
    <col min="5" max="5" width="19.28125" style="0" customWidth="1"/>
    <col min="6" max="7" width="22.140625" style="0" customWidth="1"/>
    <col min="8" max="8" width="21.57421875" style="0" customWidth="1"/>
    <col min="9" max="9" width="17.00390625" style="0" customWidth="1"/>
    <col min="10" max="12" width="11.57421875" style="0" customWidth="1"/>
    <col min="13" max="13" width="12.421875" style="0" customWidth="1"/>
    <col min="14" max="14" width="48.57421875" style="0" customWidth="1"/>
    <col min="15" max="15" width="15.7109375" style="0" customWidth="1"/>
    <col min="16" max="16" width="14.00390625" style="0" customWidth="1"/>
    <col min="17" max="17" width="13.7109375" style="0" customWidth="1"/>
    <col min="18" max="18" width="15.421875" style="0" customWidth="1"/>
    <col min="19" max="19" width="12.7109375" style="0" customWidth="1"/>
    <col min="20" max="20" width="14.7109375" style="0" customWidth="1"/>
  </cols>
  <sheetData>
    <row r="3" spans="2:9" ht="58.5" customHeight="1">
      <c r="B3" s="15"/>
      <c r="C3" s="16" t="s">
        <v>256</v>
      </c>
      <c r="D3" s="16" t="s">
        <v>257</v>
      </c>
      <c r="E3" s="16" t="s">
        <v>258</v>
      </c>
      <c r="F3" s="16" t="s">
        <v>259</v>
      </c>
      <c r="G3" s="16" t="s">
        <v>260</v>
      </c>
      <c r="H3" s="16" t="s">
        <v>261</v>
      </c>
      <c r="I3" s="16" t="s">
        <v>262</v>
      </c>
    </row>
    <row r="4" spans="2:9" ht="25.5" customHeight="1">
      <c r="B4" s="17" t="s">
        <v>263</v>
      </c>
      <c r="C4" s="18">
        <f>(SUMIF(Hoja1!$Q$12:$Q$14,"&gt;=0")/COUNTIF(Hoja1!$Q$12:$Q$14,"&gt;=0"))</f>
        <v>1.1666666666666667</v>
      </c>
      <c r="D4" s="18">
        <f>(SUMIF(Hoja1!$Q$16:$Q$23,"&gt;=0")/COUNTIF(Hoja1!$Q$16:$Q$23,"&gt;=0"))</f>
        <v>1.0021978021978022</v>
      </c>
      <c r="E4" s="18">
        <f>(SUMIF(Hoja1!$Q$25:$Q$42,"&gt;=0")/COUNTIF(Hoja1!$Q$25:$Q$42,"&gt;=0"))</f>
        <v>0.9474474474474476</v>
      </c>
      <c r="F4" s="18">
        <f>(SUMIF(Hoja1!$Q$44:$Q$53,"&gt;=0")/COUNTIF(Hoja1!$Q$44:$Q$53,"&gt;=0"))</f>
        <v>1.2177647058823529</v>
      </c>
      <c r="G4" s="18">
        <f>(SUMIF(Hoja1!$Q$55:$Q$58,"&gt;=0")/COUNTIF(Hoja1!$Q$55:$Q$58,"&gt;=0"))</f>
        <v>1</v>
      </c>
      <c r="H4" s="18">
        <f>_xlfn.IFERROR((SUMIF(Hoja1!$Q$60:$Q$60,"&gt;=0")/COUNTIF(Hoja1!$Q$60:$Q$60,"&gt;=0")),"")</f>
        <v>1</v>
      </c>
      <c r="I4" s="18">
        <f>_xlfn.IFERROR((SUMIF(Hoja1!$Q$12:$Q$60,"&gt;=0")/COUNTIF(Hoja1!$Q$12:$Q$60,"&gt;=0")),"")</f>
        <v>1.043677143206555</v>
      </c>
    </row>
    <row r="5" spans="2:9" ht="28.5" customHeight="1">
      <c r="B5" s="17" t="s">
        <v>264</v>
      </c>
      <c r="C5" s="18">
        <f>SUM(Hoja1!$X$12:$X$14)/SUM(Hoja1!$F$12:$F$14)</f>
        <v>0.7500000000000001</v>
      </c>
      <c r="D5" s="18">
        <f>SUM(Hoja1!$X$16:$X$23)/SUM(Hoja1!$F$16:$F$23)</f>
        <v>0.5760901720452486</v>
      </c>
      <c r="E5" s="18">
        <f>SUM(Hoja1!$X$25:$X$42)/SUM(Hoja1!$F$25:$F$42)</f>
        <v>1</v>
      </c>
      <c r="F5" s="18">
        <f>SUM(Hoja1!$X$44:$X$53)/SUM(Hoja1!$F$44:$F$53)</f>
        <v>0.823623949579832</v>
      </c>
      <c r="G5" s="18">
        <f>SUM(Hoja1!$X$55:$X$58)/SUM(Hoja1!$F$55:$F$58)</f>
        <v>0.5</v>
      </c>
      <c r="H5" s="18">
        <f>SUM(Hoja1!$X$60:$X$60)/SUM(Hoja1!$F$60:$F$60)</f>
        <v>1</v>
      </c>
      <c r="I5" s="19">
        <f>Hoja1!X10</f>
        <v>2.0095471907911318</v>
      </c>
    </row>
    <row r="6" spans="13:20" ht="12.75" customHeight="1">
      <c r="M6" s="20"/>
      <c r="N6" s="258" t="str">
        <f>D3</f>
        <v>GESTIÓN Y ADQUISICIÓN
 DE RECURSOS</v>
      </c>
      <c r="O6" s="258"/>
      <c r="P6" s="258"/>
      <c r="Q6" s="258"/>
      <c r="R6" s="258"/>
      <c r="S6" s="258"/>
      <c r="T6" s="258"/>
    </row>
    <row r="7" spans="13:20" ht="12.75">
      <c r="M7" s="21"/>
      <c r="N7" s="258"/>
      <c r="O7" s="258"/>
      <c r="P7" s="258"/>
      <c r="Q7" s="258"/>
      <c r="R7" s="258"/>
      <c r="S7" s="258"/>
      <c r="T7" s="258"/>
    </row>
    <row r="8" spans="13:20" ht="38.25">
      <c r="M8" s="22"/>
      <c r="N8" s="23" t="s">
        <v>265</v>
      </c>
      <c r="O8" s="23" t="s">
        <v>266</v>
      </c>
      <c r="P8" s="23" t="s">
        <v>267</v>
      </c>
      <c r="Q8" s="23" t="s">
        <v>268</v>
      </c>
      <c r="R8" s="23" t="s">
        <v>269</v>
      </c>
      <c r="S8" s="23" t="s">
        <v>270</v>
      </c>
      <c r="T8" s="23" t="s">
        <v>271</v>
      </c>
    </row>
    <row r="9" spans="13:20" ht="81.75" customHeight="1">
      <c r="M9" s="24"/>
      <c r="N9" s="25" t="str">
        <f>Hoja1!E16</f>
        <v>Registrar el 100% de las modificaciones al Plan Anual de Adquisiciones en el SECOP y página web de la Alcaldía antes de iniciar el proceso contractual.</v>
      </c>
      <c r="O9" s="26">
        <f>Hoja1!O16</f>
        <v>1</v>
      </c>
      <c r="P9" s="26">
        <f>Hoja1!P16</f>
        <v>1</v>
      </c>
      <c r="Q9" s="27">
        <f>Hoja1!Q16</f>
        <v>1</v>
      </c>
      <c r="R9" s="26">
        <f>Hoja1!U16</f>
        <v>1</v>
      </c>
      <c r="S9" s="26">
        <f>Hoja1!V16</f>
        <v>25.75</v>
      </c>
      <c r="T9" s="27">
        <f>Hoja1!W16</f>
        <v>1</v>
      </c>
    </row>
    <row r="10" spans="13:20" ht="91.5" customHeight="1">
      <c r="M10" s="28"/>
      <c r="N10" s="25" t="str">
        <f>Hoja1!E17</f>
        <v>Comprometer el 97% del presupuesto de inversión asignado a la vigencia 2016</v>
      </c>
      <c r="O10" s="27">
        <f>Hoja1!O17</f>
        <v>0.0458</v>
      </c>
      <c r="P10" s="27">
        <f>Hoja1!P17</f>
        <v>0.0458</v>
      </c>
      <c r="Q10" s="27">
        <f>Hoja1!Q17</f>
        <v>1</v>
      </c>
      <c r="R10" s="27">
        <f>Hoja1!U17</f>
        <v>0.884</v>
      </c>
      <c r="S10" s="27">
        <f>Hoja1!V17</f>
        <v>0.0458</v>
      </c>
      <c r="T10" s="27">
        <f>Hoja1!W17</f>
        <v>0.051809954751131225</v>
      </c>
    </row>
    <row r="11" spans="13:20" ht="37.5" customHeight="1">
      <c r="M11" s="28"/>
      <c r="N11" s="25" t="str">
        <f>Hoja1!E18</f>
        <v>Girar del 60% del presupuesto de inversión asignado a la vigencia 2016</v>
      </c>
      <c r="O11" s="27">
        <f>Hoja1!O18</f>
        <v>0.1087</v>
      </c>
      <c r="P11" s="27">
        <f>Hoja1!P18</f>
        <v>0.1087</v>
      </c>
      <c r="Q11" s="27">
        <f>Hoja1!Q18</f>
        <v>1</v>
      </c>
      <c r="R11" s="27">
        <f>Hoja1!U18</f>
        <v>-0.2281</v>
      </c>
      <c r="S11" s="27">
        <f>Hoja1!V18</f>
        <v>0.1087</v>
      </c>
      <c r="T11" s="27">
        <f>Hoja1!W18</f>
        <v>-0.47654537483559845</v>
      </c>
    </row>
    <row r="12" spans="13:20" ht="41.25" customHeight="1">
      <c r="M12" s="28"/>
      <c r="N12" s="25" t="str">
        <f>Hoja1!E19</f>
        <v>Girar el 90% de las obligaciones por pagar constituidas con recursos de la vigencia 2015 y años anteriores (Inversión y funcionamiento) </v>
      </c>
      <c r="O12" s="27">
        <f>Hoja1!O19</f>
        <v>0.1884</v>
      </c>
      <c r="P12" s="27">
        <f>Hoja1!P19</f>
        <v>0.1884</v>
      </c>
      <c r="Q12" s="27">
        <f>Hoja1!Q19</f>
        <v>1</v>
      </c>
      <c r="R12" s="27">
        <f>Hoja1!U19</f>
        <v>0.0943</v>
      </c>
      <c r="S12" s="27">
        <f>Hoja1!V19</f>
        <v>0.1884</v>
      </c>
      <c r="T12" s="27">
        <f>Hoja1!W19</f>
        <v>1</v>
      </c>
    </row>
    <row r="13" spans="13:20" ht="45" customHeight="1">
      <c r="M13" s="28"/>
      <c r="N13" s="25" t="str">
        <f>Hoja1!E20</f>
        <v>Cumplir el 97% del PAC mensualmente </v>
      </c>
      <c r="O13" s="27">
        <f>Hoja1!O20</f>
        <v>0.65</v>
      </c>
      <c r="P13" s="27">
        <f>Hoja1!P20</f>
        <v>0.66</v>
      </c>
      <c r="Q13" s="27">
        <f>Hoja1!Q20</f>
        <v>1.0153846153846153</v>
      </c>
      <c r="R13" s="27">
        <f>Hoja1!U20</f>
        <v>1.0875</v>
      </c>
      <c r="S13" s="27">
        <f>Hoja1!V20</f>
        <v>1.089125</v>
      </c>
      <c r="T13" s="27">
        <f>Hoja1!W20</f>
        <v>1</v>
      </c>
    </row>
    <row r="14" spans="13:20" ht="63.75" customHeight="1">
      <c r="M14" s="28"/>
      <c r="N14" s="25" t="str">
        <f>Hoja1!E22</f>
        <v>Ingresar 100% de los bienes y elementos adquiridos para los proyectos de inversión en el aplicativo SAI Y SAE en los tiempos estipulados en el contrato evidenciando su trazabilidad</v>
      </c>
      <c r="O14" s="27">
        <f>Hoja1!O22</f>
        <v>1</v>
      </c>
      <c r="P14" s="27">
        <f>Hoja1!P22</f>
        <v>1</v>
      </c>
      <c r="Q14" s="27">
        <f>Hoja1!Q22</f>
        <v>1</v>
      </c>
      <c r="R14" s="27">
        <f>Hoja1!U22</f>
        <v>1</v>
      </c>
      <c r="S14" s="27">
        <f>Hoja1!V22</f>
        <v>1</v>
      </c>
      <c r="T14" s="27">
        <f>Hoja1!W22</f>
        <v>1</v>
      </c>
    </row>
    <row r="15" spans="13:20" ht="74.25" customHeight="1">
      <c r="M15" s="28"/>
      <c r="N15" s="25" t="str">
        <f>Hoja1!E23</f>
        <v>Legalizar el 100% de la entrega de los bienes y elementos adquiridos para proyectos de inversión en un término no superior a 15 días evidenciando su trazabilidad</v>
      </c>
      <c r="O15" s="27">
        <f>Hoja1!O23</f>
        <v>1</v>
      </c>
      <c r="P15" s="27">
        <f>Hoja1!P23</f>
        <v>1</v>
      </c>
      <c r="Q15" s="27">
        <f>Hoja1!Q23</f>
        <v>1</v>
      </c>
      <c r="R15" s="27">
        <f>Hoja1!U23</f>
        <v>1</v>
      </c>
      <c r="S15" s="27">
        <f>Hoja1!V23</f>
        <v>1</v>
      </c>
      <c r="T15" s="27">
        <f>Hoja1!W23</f>
        <v>1</v>
      </c>
    </row>
    <row r="16" spans="13:20" ht="75" customHeight="1">
      <c r="M16" s="28"/>
      <c r="N16" s="29">
        <f>Hoja1!E24</f>
        <v>0</v>
      </c>
      <c r="O16" s="27">
        <f>Hoja1!O24</f>
        <v>0</v>
      </c>
      <c r="P16" s="27">
        <f>Hoja1!P24</f>
        <v>0</v>
      </c>
      <c r="Q16" s="27">
        <f>Hoja1!Q24</f>
        <v>0</v>
      </c>
      <c r="R16" s="27">
        <f>Hoja1!U24</f>
        <v>0</v>
      </c>
      <c r="S16" s="27">
        <f>Hoja1!V24</f>
        <v>0</v>
      </c>
      <c r="T16" s="27">
        <f>Hoja1!W24</f>
        <v>0</v>
      </c>
    </row>
    <row r="17" spans="13:20" ht="63.75" customHeight="1">
      <c r="M17" s="28"/>
      <c r="N17" s="25" t="e">
        <f>Hoja1!#REF!</f>
        <v>#REF!</v>
      </c>
      <c r="O17" s="27" t="e">
        <f>Hoja1!#REF!</f>
        <v>#REF!</v>
      </c>
      <c r="P17" s="27" t="e">
        <f>Hoja1!#REF!</f>
        <v>#REF!</v>
      </c>
      <c r="Q17" s="27" t="e">
        <f>Hoja1!#REF!</f>
        <v>#REF!</v>
      </c>
      <c r="R17" s="27" t="e">
        <f>Hoja1!#REF!</f>
        <v>#REF!</v>
      </c>
      <c r="S17" s="27" t="e">
        <f>Hoja1!#REF!</f>
        <v>#REF!</v>
      </c>
      <c r="T17" s="27" t="e">
        <f>Hoja1!#REF!</f>
        <v>#REF!</v>
      </c>
    </row>
    <row r="18" spans="13:20" ht="51" customHeight="1">
      <c r="M18" s="30"/>
      <c r="N18" s="25" t="str">
        <f>Hoja1!E25</f>
        <v>Registrar el 100% de expedientes (ACTIVOS)  del 2015 y años anteriores en el aplicativo SI ACTUA (Previo inventario de expedientes físicos) Establecimientos de comercio</v>
      </c>
      <c r="O18" s="27">
        <f>Hoja1!O25</f>
        <v>0.25</v>
      </c>
      <c r="P18" s="27">
        <f>Hoja1!P25</f>
        <v>0.25</v>
      </c>
      <c r="Q18" s="27">
        <f>Hoja1!Q25</f>
        <v>1</v>
      </c>
      <c r="R18" s="27">
        <f>Hoja1!U25</f>
        <v>1</v>
      </c>
      <c r="S18" s="27">
        <f>Hoja1!V25</f>
        <v>1</v>
      </c>
      <c r="T18" s="27">
        <f>Hoja1!W25</f>
        <v>1</v>
      </c>
    </row>
    <row r="19" ht="12.75">
      <c r="N19" s="31"/>
    </row>
    <row r="20" spans="13:20" ht="12.75" customHeight="1">
      <c r="M20" s="20"/>
      <c r="N20" s="259" t="str">
        <f>E3</f>
        <v>GESTIÓN NORMATIVA 
Y JURÍDICA LOCAL</v>
      </c>
      <c r="O20" s="259"/>
      <c r="P20" s="259"/>
      <c r="Q20" s="259"/>
      <c r="R20" s="259"/>
      <c r="S20" s="259"/>
      <c r="T20" s="259"/>
    </row>
    <row r="21" spans="13:20" ht="12.75">
      <c r="M21" s="21"/>
      <c r="N21" s="259"/>
      <c r="O21" s="259"/>
      <c r="P21" s="259"/>
      <c r="Q21" s="259"/>
      <c r="R21" s="259"/>
      <c r="S21" s="259"/>
      <c r="T21" s="259"/>
    </row>
    <row r="22" spans="13:20" ht="38.25">
      <c r="M22" s="22"/>
      <c r="N22" s="23" t="s">
        <v>265</v>
      </c>
      <c r="O22" s="23" t="s">
        <v>266</v>
      </c>
      <c r="P22" s="23" t="s">
        <v>267</v>
      </c>
      <c r="Q22" s="23" t="s">
        <v>268</v>
      </c>
      <c r="R22" s="23" t="s">
        <v>269</v>
      </c>
      <c r="S22" s="23" t="s">
        <v>270</v>
      </c>
      <c r="T22" s="23" t="s">
        <v>271</v>
      </c>
    </row>
    <row r="23" spans="13:20" ht="52.5" customHeight="1">
      <c r="M23" s="28"/>
      <c r="N23" s="25" t="str">
        <f>Hoja1!E29</f>
        <v>Fallar el 25% de las actuaciones administrativas con la primera decisión de fondo  en materia de establecimientos de comercio y espacio publico del 2015 y años anteriores</v>
      </c>
      <c r="O23" s="32">
        <f>Hoja1!O29</f>
        <v>1</v>
      </c>
      <c r="P23" s="32">
        <f>Hoja1!P29</f>
        <v>1</v>
      </c>
      <c r="Q23" s="27">
        <f>Hoja1!Q29</f>
        <v>1</v>
      </c>
      <c r="R23" s="32">
        <f>Hoja1!U29</f>
        <v>4</v>
      </c>
      <c r="S23" s="32">
        <f>Hoja1!V29</f>
        <v>4</v>
      </c>
      <c r="T23" s="27">
        <f>Hoja1!W29</f>
        <v>1</v>
      </c>
    </row>
    <row r="24" spans="13:20" ht="72.75" customHeight="1">
      <c r="M24" s="28"/>
      <c r="N24" s="25" t="str">
        <f>Hoja1!E34</f>
        <v>Realizar 4 actividades de prevención en materia de obras </v>
      </c>
      <c r="O24" s="32">
        <f>Hoja1!O34</f>
        <v>0</v>
      </c>
      <c r="P24" s="32">
        <f>Hoja1!P34</f>
        <v>0</v>
      </c>
      <c r="Q24" s="27">
        <f>Hoja1!Q34</f>
        <v>1</v>
      </c>
      <c r="R24" s="32">
        <f>Hoja1!U34</f>
        <v>2.01</v>
      </c>
      <c r="S24" s="32">
        <f>Hoja1!V34</f>
        <v>6.02</v>
      </c>
      <c r="T24" s="27">
        <f>Hoja1!W34</f>
        <v>1</v>
      </c>
    </row>
    <row r="25" spans="13:20" ht="58.5" customHeight="1">
      <c r="M25" s="28"/>
      <c r="N25" s="25" t="str">
        <f>Hoja1!E35</f>
        <v>Realizar 4 operativos de control al funcionamiento en establecimientos de comercio</v>
      </c>
      <c r="O25" s="33">
        <f>Hoja1!O35</f>
        <v>1</v>
      </c>
      <c r="P25" s="33">
        <f>Hoja1!P35</f>
        <v>0</v>
      </c>
      <c r="Q25" s="27">
        <f>Hoja1!Q35</f>
        <v>0</v>
      </c>
      <c r="R25" s="33">
        <f>Hoja1!U35</f>
        <v>4</v>
      </c>
      <c r="S25" s="33">
        <f>Hoja1!V35</f>
        <v>7</v>
      </c>
      <c r="T25" s="27">
        <f>Hoja1!W35</f>
        <v>1</v>
      </c>
    </row>
    <row r="26" spans="13:20" ht="39.75" customHeight="1">
      <c r="M26" s="28"/>
      <c r="N26" s="25" t="str">
        <f>Hoja1!E36</f>
        <v>Realizar 10 operativos de control de infracciones en obras y urbanismo</v>
      </c>
      <c r="O26" s="33">
        <f>Hoja1!O36</f>
        <v>4</v>
      </c>
      <c r="P26" s="33">
        <f>Hoja1!P36</f>
        <v>4</v>
      </c>
      <c r="Q26" s="27">
        <f>Hoja1!Q36</f>
        <v>1</v>
      </c>
      <c r="R26" s="33">
        <f>Hoja1!U36</f>
        <v>13</v>
      </c>
      <c r="S26" s="33">
        <f>Hoja1!V36</f>
        <v>19</v>
      </c>
      <c r="T26" s="27">
        <f>Hoja1!W36</f>
        <v>1</v>
      </c>
    </row>
    <row r="27" spans="13:20" ht="37.5" customHeight="1">
      <c r="M27" s="28"/>
      <c r="N27" s="25" t="str">
        <f>Hoja1!E37</f>
        <v>Realizar 4 operativos de control de ocupación  indebida de espacio público</v>
      </c>
      <c r="O27" s="33">
        <f>Hoja1!O37</f>
        <v>1</v>
      </c>
      <c r="P27" s="33">
        <f>Hoja1!P37</f>
        <v>0</v>
      </c>
      <c r="Q27" s="27">
        <f>Hoja1!Q37</f>
        <v>0</v>
      </c>
      <c r="R27" s="33">
        <f>Hoja1!U37</f>
        <v>5</v>
      </c>
      <c r="S27" s="33">
        <f>Hoja1!V37</f>
        <v>9</v>
      </c>
      <c r="T27" s="27">
        <f>Hoja1!W37</f>
        <v>1</v>
      </c>
    </row>
    <row r="28" spans="13:20" ht="42.75" customHeight="1">
      <c r="M28" s="28"/>
      <c r="N28" s="25" t="str">
        <f>Hoja1!E38</f>
        <v>Evitar 100% de las Peticiones y Quejas recibidas por la Secretaría General de Inspecciones  (PQRS, requerimientos recibidos de manera escrita y verbal) que vayan a reparto como acción policiva, mediante acciones de prevención o mediante Orientación directa  
</v>
      </c>
      <c r="O28" s="34">
        <f>Hoja1!O38</f>
        <v>1</v>
      </c>
      <c r="P28" s="34">
        <f>Hoja1!P38</f>
        <v>1</v>
      </c>
      <c r="Q28" s="27">
        <f>Hoja1!Q38</f>
        <v>1</v>
      </c>
      <c r="R28" s="34">
        <f>Hoja1!U38</f>
        <v>1</v>
      </c>
      <c r="S28" s="34">
        <f>Hoja1!V38</f>
        <v>1</v>
      </c>
      <c r="T28" s="27">
        <f>Hoja1!W38</f>
        <v>1</v>
      </c>
    </row>
    <row r="29" spans="13:20" ht="50.25" customHeight="1">
      <c r="M29" s="28"/>
      <c r="N29" s="25" t="str">
        <f>Hoja1!E39</f>
        <v>Emitir 80% de las decisiones que pongan fin a las acciones policivas contravencionales radicadas del 2015 y años anteriores</v>
      </c>
      <c r="O29" s="32">
        <f>Hoja1!O39</f>
        <v>0.2</v>
      </c>
      <c r="P29" s="32">
        <f>Hoja1!P39</f>
        <v>0.2</v>
      </c>
      <c r="Q29" s="27">
        <f>Hoja1!Q39</f>
        <v>1</v>
      </c>
      <c r="R29" s="32">
        <f>Hoja1!U39</f>
        <v>0.8</v>
      </c>
      <c r="S29" s="32">
        <f>Hoja1!V39</f>
        <v>0.8</v>
      </c>
      <c r="T29" s="27">
        <f>Hoja1!W39</f>
        <v>1</v>
      </c>
    </row>
    <row r="30" spans="13:20" ht="42" customHeight="1">
      <c r="M30" s="28"/>
      <c r="N30" s="25" t="str">
        <f>Hoja1!E40</f>
        <v>Emitir 90% de las decisiones que pongan fin a las acciones policivas (querellas civiles) radicadas del 2015 y años anteriores</v>
      </c>
      <c r="O30" s="32">
        <f>Hoja1!O40</f>
        <v>1</v>
      </c>
      <c r="P30" s="32">
        <f>Hoja1!P40</f>
        <v>1</v>
      </c>
      <c r="Q30" s="27">
        <f>Hoja1!Q40</f>
        <v>1</v>
      </c>
      <c r="R30" s="32">
        <f>Hoja1!U40</f>
        <v>1</v>
      </c>
      <c r="S30" s="32">
        <f>Hoja1!V40</f>
        <v>1</v>
      </c>
      <c r="T30" s="27">
        <f>Hoja1!W40</f>
        <v>1</v>
      </c>
    </row>
    <row r="31" spans="13:20" ht="67.5" customHeight="1">
      <c r="M31" s="28"/>
      <c r="N31" s="25" t="str">
        <f>Hoja1!E41</f>
        <v>Emitir 60% de las decisiones que pongan fin a las acciones policivas (Querellas Civiles) radicadas en el 2016</v>
      </c>
      <c r="O31" s="33">
        <f>Hoja1!O41</f>
        <v>100</v>
      </c>
      <c r="P31" s="33">
        <f>Hoja1!P41</f>
        <v>100</v>
      </c>
      <c r="Q31" s="27">
        <f>Hoja1!Q41</f>
        <v>1</v>
      </c>
      <c r="R31" s="33">
        <f>Hoja1!U41</f>
        <v>100</v>
      </c>
      <c r="S31" s="33">
        <f>Hoja1!V41</f>
        <v>100</v>
      </c>
      <c r="T31" s="27">
        <f>Hoja1!W41</f>
        <v>1</v>
      </c>
    </row>
    <row r="32" spans="13:20" ht="57.75" customHeight="1">
      <c r="M32" s="30"/>
      <c r="N32" s="25" t="str">
        <f>Hoja1!E42</f>
        <v>Emitir 40% de las decisiones que pongan fin a las acciones policivas contravencionales radicadas en el  2016</v>
      </c>
      <c r="O32" s="32">
        <f>Hoja1!O42</f>
        <v>1</v>
      </c>
      <c r="P32" s="32">
        <f>Hoja1!P42</f>
        <v>1</v>
      </c>
      <c r="Q32" s="27">
        <f>Hoja1!Q42</f>
        <v>1</v>
      </c>
      <c r="R32" s="32">
        <f>Hoja1!U42</f>
        <v>1</v>
      </c>
      <c r="S32" s="32">
        <f>Hoja1!V42</f>
        <v>1</v>
      </c>
      <c r="T32" s="27">
        <f>Hoja1!W42</f>
        <v>1</v>
      </c>
    </row>
    <row r="35" spans="13:20" ht="26.25" customHeight="1">
      <c r="M35" s="20"/>
      <c r="N35" s="259" t="str">
        <f>F3</f>
        <v>GESTIÓN PARA LA
CONVIVENCIA Y SEGURIDAD
INTEGRAL</v>
      </c>
      <c r="O35" s="259"/>
      <c r="P35" s="259"/>
      <c r="Q35" s="259"/>
      <c r="R35" s="259"/>
      <c r="S35" s="259"/>
      <c r="T35" s="259"/>
    </row>
    <row r="36" spans="13:20" ht="24.75" customHeight="1">
      <c r="M36" s="21"/>
      <c r="N36" s="259"/>
      <c r="O36" s="259"/>
      <c r="P36" s="259"/>
      <c r="Q36" s="259"/>
      <c r="R36" s="259"/>
      <c r="S36" s="259"/>
      <c r="T36" s="259"/>
    </row>
    <row r="37" spans="13:20" ht="38.25">
      <c r="M37" s="22"/>
      <c r="N37" s="23" t="s">
        <v>265</v>
      </c>
      <c r="O37" s="23" t="s">
        <v>266</v>
      </c>
      <c r="P37" s="23" t="s">
        <v>267</v>
      </c>
      <c r="Q37" s="23" t="s">
        <v>268</v>
      </c>
      <c r="R37" s="23" t="s">
        <v>269</v>
      </c>
      <c r="S37" s="23" t="s">
        <v>270</v>
      </c>
      <c r="T37" s="23" t="s">
        <v>271</v>
      </c>
    </row>
    <row r="38" spans="13:20" ht="65.25" customHeight="1">
      <c r="M38" s="35"/>
      <c r="N38" s="25" t="str">
        <f>Hoja1!E44</f>
        <v>Motivar a 800 personas para que cuenten con herramientas en el manejo adecuado de los conflictos</v>
      </c>
      <c r="O38" s="36">
        <f>Hoja1!O44</f>
        <v>200</v>
      </c>
      <c r="P38" s="36">
        <f>Hoja1!P44</f>
        <v>272</v>
      </c>
      <c r="Q38" s="27">
        <f>Hoja1!Q44</f>
        <v>1.36</v>
      </c>
      <c r="R38" s="36">
        <f>Hoja1!U44</f>
        <v>800</v>
      </c>
      <c r="S38" s="36">
        <f>Hoja1!V44</f>
        <v>737</v>
      </c>
      <c r="T38" s="27">
        <f>Hoja1!W44</f>
        <v>0.92125</v>
      </c>
    </row>
    <row r="39" spans="13:20" ht="63" customHeight="1">
      <c r="M39" s="37"/>
      <c r="N39" s="25" t="str">
        <f>Hoja1!E45</f>
        <v>Realizar 80 acompañamientos a procesos sociales de los AVCC  para mejorar los servicios prestados a la comunidad</v>
      </c>
      <c r="O39" s="36">
        <f>Hoja1!O45</f>
        <v>20</v>
      </c>
      <c r="P39" s="36">
        <f>Hoja1!P45</f>
        <v>74</v>
      </c>
      <c r="Q39" s="27">
        <f>Hoja1!Q45</f>
        <v>3.7</v>
      </c>
      <c r="R39" s="36">
        <f>Hoja1!U45</f>
        <v>80</v>
      </c>
      <c r="S39" s="36">
        <f>Hoja1!V45</f>
        <v>126</v>
      </c>
      <c r="T39" s="27">
        <f>Hoja1!W45</f>
        <v>1</v>
      </c>
    </row>
    <row r="40" spans="13:20" ht="49.5" customHeight="1">
      <c r="M40" s="37"/>
      <c r="N40" s="25" t="str">
        <f>Hoja1!E46</f>
        <v>Alcanzar el 85% en el nivel de satisfacción del servicio de todo el proceso de mediación institucional</v>
      </c>
      <c r="O40" s="32">
        <f>Hoja1!O46</f>
        <v>0.85</v>
      </c>
      <c r="P40" s="32">
        <f>Hoja1!P46</f>
        <v>0.95</v>
      </c>
      <c r="Q40" s="27">
        <f>Hoja1!Q46</f>
        <v>1.1176470588235294</v>
      </c>
      <c r="R40" s="32">
        <f>Hoja1!U46</f>
        <v>0.85</v>
      </c>
      <c r="S40" s="32">
        <f>Hoja1!V46</f>
        <v>0.7175</v>
      </c>
      <c r="T40" s="27">
        <f>Hoja1!W46</f>
        <v>0.8441176470588235</v>
      </c>
    </row>
    <row r="41" spans="13:20" ht="40.5" customHeight="1">
      <c r="M41" s="37"/>
      <c r="N41" s="25" t="str">
        <f>Hoja1!E47</f>
        <v>Realizar 8 actividades orientadas a la prevención de la conflictividad de cada localidad </v>
      </c>
      <c r="O41" s="36">
        <f>Hoja1!O47</f>
        <v>2</v>
      </c>
      <c r="P41" s="36">
        <f>Hoja1!P47</f>
        <v>2</v>
      </c>
      <c r="Q41" s="27">
        <f>Hoja1!Q47</f>
        <v>1</v>
      </c>
      <c r="R41" s="36">
        <f>Hoja1!U47</f>
        <v>8</v>
      </c>
      <c r="S41" s="36">
        <f>Hoja1!V47</f>
        <v>8</v>
      </c>
      <c r="T41" s="27">
        <f>Hoja1!W47</f>
        <v>1</v>
      </c>
    </row>
    <row r="42" spans="13:20" ht="52.5" customHeight="1">
      <c r="M42" s="37"/>
      <c r="N42" s="25" t="str">
        <f>Hoja1!E50</f>
        <v>Realizar 4 acciones de sensibilización para el acatamiento voluntario en normas de convivencia
</v>
      </c>
      <c r="O42" s="36">
        <f>Hoja1!O50</f>
        <v>1</v>
      </c>
      <c r="P42" s="36">
        <f>Hoja1!P50</f>
        <v>1</v>
      </c>
      <c r="Q42" s="27">
        <f>Hoja1!Q50</f>
        <v>1</v>
      </c>
      <c r="R42" s="36">
        <f>Hoja1!U50</f>
        <v>4</v>
      </c>
      <c r="S42" s="36">
        <f>Hoja1!V50</f>
        <v>4</v>
      </c>
      <c r="T42" s="27">
        <f>Hoja1!W50</f>
        <v>1</v>
      </c>
    </row>
    <row r="43" spans="13:20" ht="42" customHeight="1">
      <c r="M43" s="37"/>
      <c r="N43" s="25" t="str">
        <f>Hoja1!E51</f>
        <v>Formular 1 PICS local con base en el PICS distrital debidamente aprobado por el consejo local de seguridad</v>
      </c>
      <c r="O43" s="36">
        <f>Hoja1!O51</f>
        <v>1</v>
      </c>
      <c r="P43" s="36">
        <f>Hoja1!P51</f>
        <v>1</v>
      </c>
      <c r="Q43" s="27">
        <f>Hoja1!Q51</f>
        <v>1</v>
      </c>
      <c r="R43" s="36">
        <f>Hoja1!U51</f>
        <v>1</v>
      </c>
      <c r="S43" s="36">
        <f>Hoja1!V51</f>
        <v>1.01</v>
      </c>
      <c r="T43" s="27">
        <f>Hoja1!W51</f>
        <v>1</v>
      </c>
    </row>
    <row r="44" spans="13:20" ht="48" customHeight="1">
      <c r="M44" s="37"/>
      <c r="N44" s="25" t="str">
        <f>Hoja1!E52</f>
        <v>Implementar el 100% de las acciones del plan de acción de convivencia y seguridad de la vigencia 2016</v>
      </c>
      <c r="O44" s="36">
        <f>Hoja1!O52</f>
        <v>0</v>
      </c>
      <c r="P44" s="36">
        <f>Hoja1!P52</f>
        <v>1</v>
      </c>
      <c r="Q44" s="27">
        <f>Hoja1!Q52</f>
        <v>1</v>
      </c>
      <c r="R44" s="36">
        <f>Hoja1!U52</f>
        <v>0</v>
      </c>
      <c r="S44" s="36">
        <f>Hoja1!V52</f>
        <v>0</v>
      </c>
      <c r="T44" s="27">
        <f>Hoja1!W52</f>
        <v>0</v>
      </c>
    </row>
    <row r="45" spans="13:20" ht="61.5" customHeight="1">
      <c r="M45" s="37"/>
      <c r="N45" s="25" t="str">
        <f>Hoja1!E53</f>
        <v>Implementar el 100 % de las acciones del plan de acción del Consejo Local de Gestión del Riesgo y Cambio Climático que sean responsabilidad de la alcaldía local 
</v>
      </c>
      <c r="O45" s="32">
        <f>Hoja1!O53</f>
        <v>0.25</v>
      </c>
      <c r="P45" s="32">
        <f>Hoja1!P53</f>
        <v>0.25</v>
      </c>
      <c r="Q45" s="27">
        <f>Hoja1!Q53</f>
        <v>1</v>
      </c>
      <c r="R45" s="32">
        <f>Hoja1!U53</f>
        <v>0.25</v>
      </c>
      <c r="S45" s="32">
        <f>Hoja1!V53</f>
        <v>0.25</v>
      </c>
      <c r="T45" s="27">
        <f>Hoja1!W53</f>
        <v>1</v>
      </c>
    </row>
    <row r="48" spans="13:20" ht="24" customHeight="1">
      <c r="M48" s="20"/>
      <c r="N48" s="259" t="str">
        <f>G3</f>
        <v>GESTIÓN PARA 
EL DESARROLLO LOCAL</v>
      </c>
      <c r="O48" s="259"/>
      <c r="P48" s="259"/>
      <c r="Q48" s="259"/>
      <c r="R48" s="259"/>
      <c r="S48" s="259"/>
      <c r="T48" s="259"/>
    </row>
    <row r="49" spans="13:20" ht="12.75" customHeight="1">
      <c r="M49" s="21"/>
      <c r="N49" s="259"/>
      <c r="O49" s="259"/>
      <c r="P49" s="259"/>
      <c r="Q49" s="259"/>
      <c r="R49" s="259"/>
      <c r="S49" s="259"/>
      <c r="T49" s="259"/>
    </row>
    <row r="50" spans="13:20" ht="38.25">
      <c r="M50" s="22"/>
      <c r="N50" s="23" t="s">
        <v>265</v>
      </c>
      <c r="O50" s="23" t="s">
        <v>266</v>
      </c>
      <c r="P50" s="23" t="s">
        <v>267</v>
      </c>
      <c r="Q50" s="23" t="s">
        <v>268</v>
      </c>
      <c r="R50" s="23" t="s">
        <v>269</v>
      </c>
      <c r="S50" s="23" t="s">
        <v>270</v>
      </c>
      <c r="T50" s="23" t="s">
        <v>271</v>
      </c>
    </row>
    <row r="51" spans="13:20" ht="41.25" customHeight="1">
      <c r="M51" s="38"/>
      <c r="N51" s="25" t="str">
        <f>Hoja1!E55</f>
        <v>Lograr 85% de avance del cumplimiento físico en el plan de desarrollo</v>
      </c>
      <c r="O51" s="39">
        <f>Hoja1!O55</f>
        <v>0</v>
      </c>
      <c r="P51" s="39">
        <f>Hoja1!P55</f>
        <v>0</v>
      </c>
      <c r="Q51" s="27">
        <f>Hoja1!Q55</f>
      </c>
      <c r="R51" s="39">
        <f>Hoja1!U55</f>
        <v>0.7</v>
      </c>
      <c r="S51" s="39">
        <f>Hoja1!V55</f>
        <v>0</v>
      </c>
      <c r="T51" s="27">
        <f>Hoja1!W55</f>
        <v>0</v>
      </c>
    </row>
    <row r="52" spans="13:20" ht="36.75" customHeight="1">
      <c r="M52" s="40"/>
      <c r="N52" s="25" t="str">
        <f>Hoja1!E56</f>
        <v>Lograr que 80%  de las entidades participen en el ejercicio ISO 18091  en la mesa de entrega de evidencias  </v>
      </c>
      <c r="O52" s="41">
        <f>Hoja1!O56</f>
        <v>1</v>
      </c>
      <c r="P52" s="41">
        <f>Hoja1!P56</f>
        <v>1</v>
      </c>
      <c r="Q52" s="27">
        <f>Hoja1!Q56</f>
        <v>1</v>
      </c>
      <c r="R52" s="41">
        <f>Hoja1!U56</f>
        <v>2</v>
      </c>
      <c r="S52" s="41">
        <f>Hoja1!V56</f>
        <v>2</v>
      </c>
      <c r="T52" s="27">
        <f>Hoja1!W56</f>
        <v>1</v>
      </c>
    </row>
    <row r="53" spans="13:20" ht="57" customHeight="1">
      <c r="M53" s="42"/>
      <c r="N53" s="25" t="str">
        <f>Hoja1!E57</f>
        <v>Aumentar en un 80% el porcentaje de indicadores en verde de la vigencia 2015 en comparación con la vigencia 2014 o de la vigencia anterior que cuente con información. lo anterior, en el marco del ejercicio de la norma ISO 18094</v>
      </c>
      <c r="O53" s="41">
        <f>Hoja1!O57</f>
        <v>0</v>
      </c>
      <c r="P53" s="41">
        <f>Hoja1!P57</f>
        <v>1</v>
      </c>
      <c r="Q53" s="27">
        <f>Hoja1!Q57</f>
      </c>
      <c r="R53" s="41">
        <f>Hoja1!U57</f>
        <v>0</v>
      </c>
      <c r="S53" s="41">
        <f>Hoja1!V57</f>
        <v>2</v>
      </c>
      <c r="T53" s="27">
        <f>Hoja1!W57</f>
        <v>0</v>
      </c>
    </row>
    <row r="56" spans="13:20" ht="15.75" customHeight="1">
      <c r="M56" s="20"/>
      <c r="N56" s="259" t="str">
        <f>H3</f>
        <v>AGENCIAMIENTO DE LA 
POLÍTICA PÚBLICA</v>
      </c>
      <c r="O56" s="259"/>
      <c r="P56" s="259"/>
      <c r="Q56" s="259"/>
      <c r="R56" s="259"/>
      <c r="S56" s="259"/>
      <c r="T56" s="259"/>
    </row>
    <row r="57" spans="13:20" ht="16.5" customHeight="1">
      <c r="M57" s="21"/>
      <c r="N57" s="259"/>
      <c r="O57" s="259"/>
      <c r="P57" s="259"/>
      <c r="Q57" s="259"/>
      <c r="R57" s="259"/>
      <c r="S57" s="259"/>
      <c r="T57" s="259"/>
    </row>
    <row r="58" spans="13:20" ht="38.25" customHeight="1">
      <c r="M58" s="22"/>
      <c r="N58" s="23" t="s">
        <v>265</v>
      </c>
      <c r="O58" s="23" t="s">
        <v>266</v>
      </c>
      <c r="P58" s="23" t="s">
        <v>267</v>
      </c>
      <c r="Q58" s="23" t="s">
        <v>268</v>
      </c>
      <c r="R58" s="23" t="s">
        <v>269</v>
      </c>
      <c r="S58" s="23" t="s">
        <v>270</v>
      </c>
      <c r="T58" s="23" t="s">
        <v>271</v>
      </c>
    </row>
    <row r="59" spans="13:20" ht="39.75" customHeight="1">
      <c r="M59" s="38"/>
      <c r="N59" s="25">
        <f>Hoja1!E59</f>
        <v>0</v>
      </c>
      <c r="O59" s="26">
        <f>Hoja1!O59</f>
        <v>0</v>
      </c>
      <c r="P59" s="26">
        <f>Hoja1!P59</f>
        <v>0</v>
      </c>
      <c r="Q59" s="27">
        <f>Hoja1!Q59</f>
        <v>0</v>
      </c>
      <c r="R59" s="26">
        <f>Hoja1!U59</f>
        <v>0</v>
      </c>
      <c r="S59" s="26">
        <f>Hoja1!V59</f>
        <v>0</v>
      </c>
      <c r="T59" s="27">
        <f>Hoja1!W59</f>
        <v>0</v>
      </c>
    </row>
    <row r="60" spans="13:20" ht="41.25" customHeight="1">
      <c r="M60" s="40"/>
      <c r="N60" s="25" t="str">
        <f>Hoja1!E60</f>
        <v>Ejecutar el 80% de las actividades y/o acciones del plan de acción del consejo local de gobierno</v>
      </c>
      <c r="O60" s="26">
        <f>Hoja1!O60</f>
        <v>50</v>
      </c>
      <c r="P60" s="26">
        <f>Hoja1!P60</f>
        <v>50</v>
      </c>
      <c r="Q60" s="27">
        <f>Hoja1!Q60</f>
        <v>1</v>
      </c>
      <c r="R60" s="26">
        <f>Hoja1!U60</f>
        <v>150</v>
      </c>
      <c r="S60" s="26">
        <f>Hoja1!V60</f>
        <v>150</v>
      </c>
      <c r="T60" s="27">
        <f>Hoja1!W60</f>
        <v>1</v>
      </c>
    </row>
    <row r="61" spans="13:20" ht="59.25" customHeight="1">
      <c r="M61" s="42"/>
      <c r="N61" s="25">
        <f>Hoja1!E61</f>
        <v>0</v>
      </c>
      <c r="O61" s="26">
        <f>Hoja1!O61</f>
        <v>0</v>
      </c>
      <c r="P61" s="26">
        <f>Hoja1!P61</f>
        <v>0</v>
      </c>
      <c r="Q61" s="27">
        <f>Hoja1!Q61</f>
        <v>0</v>
      </c>
      <c r="R61" s="26">
        <f>Hoja1!U61</f>
        <v>0</v>
      </c>
      <c r="S61" s="26">
        <f>Hoja1!V61</f>
        <v>0</v>
      </c>
      <c r="T61" s="27">
        <f>Hoja1!W61</f>
        <v>0</v>
      </c>
    </row>
    <row r="64" spans="13:20" ht="12.75">
      <c r="M64" s="260" t="str">
        <f>C3</f>
        <v>GESTIÓN DE 
COMUNICACIONES</v>
      </c>
      <c r="N64" s="260"/>
      <c r="O64" s="260"/>
      <c r="P64" s="260"/>
      <c r="Q64" s="260"/>
      <c r="R64" s="260"/>
      <c r="S64" s="260"/>
      <c r="T64" s="260"/>
    </row>
    <row r="65" spans="13:20" ht="12.75">
      <c r="M65" s="260"/>
      <c r="N65" s="260"/>
      <c r="O65" s="260"/>
      <c r="P65" s="260"/>
      <c r="Q65" s="260"/>
      <c r="R65" s="260"/>
      <c r="S65" s="260"/>
      <c r="T65" s="260"/>
    </row>
    <row r="66" spans="13:20" ht="38.25">
      <c r="M66" s="22"/>
      <c r="N66" s="23" t="s">
        <v>265</v>
      </c>
      <c r="O66" s="23" t="s">
        <v>266</v>
      </c>
      <c r="P66" s="23" t="s">
        <v>267</v>
      </c>
      <c r="Q66" s="23" t="s">
        <v>268</v>
      </c>
      <c r="R66" s="23" t="s">
        <v>269</v>
      </c>
      <c r="S66" s="23" t="s">
        <v>270</v>
      </c>
      <c r="T66" s="23" t="s">
        <v>271</v>
      </c>
    </row>
    <row r="67" spans="13:20" ht="49.5" customHeight="1">
      <c r="M67" s="257" t="s">
        <v>272</v>
      </c>
      <c r="N67" s="25" t="str">
        <f>Hoja1!E12</f>
        <v>Realizar 3 campañas comunicativas orientadas a difundir los servicios institucionales y promover el control social. (Meta nivel local)</v>
      </c>
      <c r="O67" s="26">
        <f>Hoja1!O12</f>
        <v>1</v>
      </c>
      <c r="P67" s="26">
        <f>Hoja1!P12</f>
        <v>1</v>
      </c>
      <c r="Q67" s="27">
        <f>Hoja1!Q12</f>
        <v>1</v>
      </c>
      <c r="R67" s="26">
        <f>Hoja1!U12</f>
        <v>4</v>
      </c>
      <c r="S67" s="26">
        <f>Hoja1!V12</f>
        <v>4</v>
      </c>
      <c r="T67" s="27">
        <f>Hoja1!W12</f>
        <v>1</v>
      </c>
    </row>
    <row r="68" spans="13:20" ht="84.75" customHeight="1">
      <c r="M68" s="257" t="s">
        <v>273</v>
      </c>
      <c r="N68" s="25" t="str">
        <f>Hoja1!E13</f>
        <v>Formular 1 plan de comunicaciones para la generación, acceso y democratización de la información soporte para la toma de decisiones de la entidad. (Meta nivel local).</v>
      </c>
      <c r="O68" s="26">
        <f>Hoja1!O13</f>
        <v>1</v>
      </c>
      <c r="P68" s="26">
        <f>Hoja1!P13</f>
        <v>1</v>
      </c>
      <c r="Q68" s="27">
        <f>Hoja1!Q13</f>
        <v>1</v>
      </c>
      <c r="R68" s="26">
        <f>Hoja1!U13</f>
        <v>4</v>
      </c>
      <c r="S68" s="26">
        <f>Hoja1!V13</f>
        <v>1</v>
      </c>
      <c r="T68" s="27">
        <f>Hoja1!W13</f>
        <v>0.25</v>
      </c>
    </row>
    <row r="69" spans="13:20" ht="60" customHeight="1">
      <c r="M69" s="257" t="s">
        <v>273</v>
      </c>
      <c r="N69" s="25" t="str">
        <f>Hoja1!E14</f>
        <v>Formular 5 estrategias de comunicación externa  e interna para la entidad. (Meta nivel local).</v>
      </c>
      <c r="O69" s="26">
        <f>Hoja1!O14</f>
        <v>2</v>
      </c>
      <c r="P69" s="26">
        <f>Hoja1!P14</f>
        <v>3</v>
      </c>
      <c r="Q69" s="27">
        <f>Hoja1!Q14</f>
        <v>1.5</v>
      </c>
      <c r="R69" s="26">
        <f>Hoja1!U14</f>
        <v>5</v>
      </c>
      <c r="S69" s="26">
        <f>Hoja1!V14</f>
        <v>6</v>
      </c>
      <c r="T69" s="27">
        <f>Hoja1!W14</f>
        <v>1</v>
      </c>
    </row>
  </sheetData>
  <sheetProtection selectLockedCells="1" selectUnlockedCells="1"/>
  <mergeCells count="7">
    <mergeCell ref="M67:M69"/>
    <mergeCell ref="N6:T7"/>
    <mergeCell ref="N20:T21"/>
    <mergeCell ref="N35:T36"/>
    <mergeCell ref="N48:T49"/>
    <mergeCell ref="N56:T57"/>
    <mergeCell ref="M64:T65"/>
  </mergeCells>
  <conditionalFormatting sqref="T9:T18">
    <cfRule type="cellIs" priority="1" dxfId="2" operator="between" stopIfTrue="1">
      <formula>0.9</formula>
      <formula>1.05</formula>
    </cfRule>
    <cfRule type="cellIs" priority="2" dxfId="1" operator="between" stopIfTrue="1">
      <formula>0.7</formula>
      <formula>0.899</formula>
    </cfRule>
    <cfRule type="cellIs" priority="3" dxfId="0" operator="between" stopIfTrue="1">
      <formula>0</formula>
      <formula>0.6999</formula>
    </cfRule>
  </conditionalFormatting>
  <conditionalFormatting sqref="T23">
    <cfRule type="cellIs" priority="4" dxfId="2" operator="between" stopIfTrue="1">
      <formula>0.9</formula>
      <formula>1.05</formula>
    </cfRule>
    <cfRule type="cellIs" priority="5" dxfId="1" operator="between" stopIfTrue="1">
      <formula>0.7</formula>
      <formula>0.899</formula>
    </cfRule>
    <cfRule type="cellIs" priority="6" dxfId="0" operator="between" stopIfTrue="1">
      <formula>0</formula>
      <formula>0.6999</formula>
    </cfRule>
  </conditionalFormatting>
  <conditionalFormatting sqref="T24">
    <cfRule type="cellIs" priority="7" dxfId="2" operator="between" stopIfTrue="1">
      <formula>0.9</formula>
      <formula>1.05</formula>
    </cfRule>
    <cfRule type="cellIs" priority="8" dxfId="1" operator="between" stopIfTrue="1">
      <formula>0.7</formula>
      <formula>0.899</formula>
    </cfRule>
    <cfRule type="cellIs" priority="9" dxfId="0" operator="between" stopIfTrue="1">
      <formula>0</formula>
      <formula>0.6999</formula>
    </cfRule>
  </conditionalFormatting>
  <conditionalFormatting sqref="T25">
    <cfRule type="cellIs" priority="10" dxfId="2" operator="between" stopIfTrue="1">
      <formula>0.9</formula>
      <formula>1.05</formula>
    </cfRule>
    <cfRule type="cellIs" priority="11" dxfId="1" operator="between" stopIfTrue="1">
      <formula>0.7</formula>
      <formula>0.899</formula>
    </cfRule>
    <cfRule type="cellIs" priority="12" dxfId="0" operator="between" stopIfTrue="1">
      <formula>0</formula>
      <formula>0.6999</formula>
    </cfRule>
  </conditionalFormatting>
  <conditionalFormatting sqref="T26">
    <cfRule type="cellIs" priority="13" dxfId="2" operator="between" stopIfTrue="1">
      <formula>0.9</formula>
      <formula>1.05</formula>
    </cfRule>
    <cfRule type="cellIs" priority="14" dxfId="1" operator="between" stopIfTrue="1">
      <formula>0.7</formula>
      <formula>0.899</formula>
    </cfRule>
    <cfRule type="cellIs" priority="15" dxfId="0" operator="between" stopIfTrue="1">
      <formula>0</formula>
      <formula>0.6999</formula>
    </cfRule>
  </conditionalFormatting>
  <conditionalFormatting sqref="T27">
    <cfRule type="cellIs" priority="16" dxfId="2" operator="between" stopIfTrue="1">
      <formula>0.9</formula>
      <formula>1.05</formula>
    </cfRule>
    <cfRule type="cellIs" priority="17" dxfId="1" operator="between" stopIfTrue="1">
      <formula>0.7</formula>
      <formula>0.899</formula>
    </cfRule>
    <cfRule type="cellIs" priority="18" dxfId="0" operator="between" stopIfTrue="1">
      <formula>0</formula>
      <formula>0.6999</formula>
    </cfRule>
  </conditionalFormatting>
  <conditionalFormatting sqref="T28">
    <cfRule type="cellIs" priority="19" dxfId="2" operator="between" stopIfTrue="1">
      <formula>0.9</formula>
      <formula>1.05</formula>
    </cfRule>
    <cfRule type="cellIs" priority="20" dxfId="1" operator="between" stopIfTrue="1">
      <formula>0.7</formula>
      <formula>0.899</formula>
    </cfRule>
    <cfRule type="cellIs" priority="21" dxfId="0" operator="between" stopIfTrue="1">
      <formula>0</formula>
      <formula>0.6999</formula>
    </cfRule>
  </conditionalFormatting>
  <conditionalFormatting sqref="T29">
    <cfRule type="cellIs" priority="22" dxfId="2" operator="between" stopIfTrue="1">
      <formula>0.9</formula>
      <formula>1.05</formula>
    </cfRule>
    <cfRule type="cellIs" priority="23" dxfId="1" operator="between" stopIfTrue="1">
      <formula>0.7</formula>
      <formula>0.899</formula>
    </cfRule>
    <cfRule type="cellIs" priority="24" dxfId="0" operator="between" stopIfTrue="1">
      <formula>0</formula>
      <formula>0.6999</formula>
    </cfRule>
  </conditionalFormatting>
  <conditionalFormatting sqref="T30">
    <cfRule type="cellIs" priority="25" dxfId="2" operator="between" stopIfTrue="1">
      <formula>0.9</formula>
      <formula>1.05</formula>
    </cfRule>
    <cfRule type="cellIs" priority="26" dxfId="1" operator="between" stopIfTrue="1">
      <formula>0.7</formula>
      <formula>0.899</formula>
    </cfRule>
    <cfRule type="cellIs" priority="27" dxfId="0" operator="between" stopIfTrue="1">
      <formula>0</formula>
      <formula>0.6999</formula>
    </cfRule>
  </conditionalFormatting>
  <conditionalFormatting sqref="T31">
    <cfRule type="cellIs" priority="28" dxfId="2" operator="between" stopIfTrue="1">
      <formula>0.9</formula>
      <formula>1.05</formula>
    </cfRule>
    <cfRule type="cellIs" priority="29" dxfId="1" operator="between" stopIfTrue="1">
      <formula>0.7</formula>
      <formula>0.899</formula>
    </cfRule>
    <cfRule type="cellIs" priority="30" dxfId="0" operator="between" stopIfTrue="1">
      <formula>0</formula>
      <formula>0.6999</formula>
    </cfRule>
  </conditionalFormatting>
  <conditionalFormatting sqref="T32">
    <cfRule type="cellIs" priority="31" dxfId="2" operator="between" stopIfTrue="1">
      <formula>0.9</formula>
      <formula>1.05</formula>
    </cfRule>
    <cfRule type="cellIs" priority="32" dxfId="1" operator="between" stopIfTrue="1">
      <formula>0.7</formula>
      <formula>0.899</formula>
    </cfRule>
    <cfRule type="cellIs" priority="33" dxfId="0" operator="between" stopIfTrue="1">
      <formula>0</formula>
      <formula>0.6999</formula>
    </cfRule>
  </conditionalFormatting>
  <conditionalFormatting sqref="T38">
    <cfRule type="cellIs" priority="34" dxfId="2" operator="between" stopIfTrue="1">
      <formula>0.9</formula>
      <formula>1.05</formula>
    </cfRule>
    <cfRule type="cellIs" priority="35" dxfId="1" operator="between" stopIfTrue="1">
      <formula>0.7</formula>
      <formula>0.899</formula>
    </cfRule>
    <cfRule type="cellIs" priority="36" dxfId="0" operator="between" stopIfTrue="1">
      <formula>0</formula>
      <formula>0.6999</formula>
    </cfRule>
  </conditionalFormatting>
  <conditionalFormatting sqref="T39">
    <cfRule type="cellIs" priority="37" dxfId="2" operator="between" stopIfTrue="1">
      <formula>0.9</formula>
      <formula>1.05</formula>
    </cfRule>
    <cfRule type="cellIs" priority="38" dxfId="1" operator="between" stopIfTrue="1">
      <formula>0.7</formula>
      <formula>0.899</formula>
    </cfRule>
    <cfRule type="cellIs" priority="39" dxfId="0" operator="between" stopIfTrue="1">
      <formula>0</formula>
      <formula>0.6999</formula>
    </cfRule>
  </conditionalFormatting>
  <conditionalFormatting sqref="T40">
    <cfRule type="cellIs" priority="40" dxfId="2" operator="between" stopIfTrue="1">
      <formula>0.9</formula>
      <formula>1.05</formula>
    </cfRule>
    <cfRule type="cellIs" priority="41" dxfId="1" operator="between" stopIfTrue="1">
      <formula>0.7</formula>
      <formula>0.899</formula>
    </cfRule>
    <cfRule type="cellIs" priority="42" dxfId="0" operator="between" stopIfTrue="1">
      <formula>0</formula>
      <formula>0.6999</formula>
    </cfRule>
  </conditionalFormatting>
  <conditionalFormatting sqref="T41">
    <cfRule type="cellIs" priority="43" dxfId="2" operator="between" stopIfTrue="1">
      <formula>0.9</formula>
      <formula>1.05</formula>
    </cfRule>
    <cfRule type="cellIs" priority="44" dxfId="1" operator="between" stopIfTrue="1">
      <formula>0.7</formula>
      <formula>0.899</formula>
    </cfRule>
    <cfRule type="cellIs" priority="45" dxfId="0" operator="between" stopIfTrue="1">
      <formula>0</formula>
      <formula>0.6999</formula>
    </cfRule>
  </conditionalFormatting>
  <conditionalFormatting sqref="T42">
    <cfRule type="cellIs" priority="46" dxfId="2" operator="between" stopIfTrue="1">
      <formula>0.9</formula>
      <formula>1.05</formula>
    </cfRule>
    <cfRule type="cellIs" priority="47" dxfId="1" operator="between" stopIfTrue="1">
      <formula>0.7</formula>
      <formula>0.899</formula>
    </cfRule>
    <cfRule type="cellIs" priority="48" dxfId="0" operator="between" stopIfTrue="1">
      <formula>0</formula>
      <formula>0.6999</formula>
    </cfRule>
  </conditionalFormatting>
  <conditionalFormatting sqref="T43">
    <cfRule type="cellIs" priority="49" dxfId="2" operator="between" stopIfTrue="1">
      <formula>0.9</formula>
      <formula>1.05</formula>
    </cfRule>
    <cfRule type="cellIs" priority="50" dxfId="1" operator="between" stopIfTrue="1">
      <formula>0.7</formula>
      <formula>0.899</formula>
    </cfRule>
    <cfRule type="cellIs" priority="51" dxfId="0" operator="between" stopIfTrue="1">
      <formula>0</formula>
      <formula>0.6999</formula>
    </cfRule>
  </conditionalFormatting>
  <conditionalFormatting sqref="T44">
    <cfRule type="cellIs" priority="52" dxfId="2" operator="between" stopIfTrue="1">
      <formula>0.9</formula>
      <formula>1.05</formula>
    </cfRule>
    <cfRule type="cellIs" priority="53" dxfId="1" operator="between" stopIfTrue="1">
      <formula>0.7</formula>
      <formula>0.899</formula>
    </cfRule>
    <cfRule type="cellIs" priority="54" dxfId="0" operator="between" stopIfTrue="1">
      <formula>0</formula>
      <formula>0.6999</formula>
    </cfRule>
  </conditionalFormatting>
  <conditionalFormatting sqref="T45">
    <cfRule type="cellIs" priority="55" dxfId="2" operator="between" stopIfTrue="1">
      <formula>0.9</formula>
      <formula>1.05</formula>
    </cfRule>
    <cfRule type="cellIs" priority="56" dxfId="1" operator="between" stopIfTrue="1">
      <formula>0.7</formula>
      <formula>0.899</formula>
    </cfRule>
    <cfRule type="cellIs" priority="57" dxfId="0" operator="between" stopIfTrue="1">
      <formula>0</formula>
      <formula>0.6999</formula>
    </cfRule>
  </conditionalFormatting>
  <conditionalFormatting sqref="Q51:Q53">
    <cfRule type="cellIs" priority="58" dxfId="2" operator="between" stopIfTrue="1">
      <formula>0.9</formula>
      <formula>1.05</formula>
    </cfRule>
    <cfRule type="cellIs" priority="59" dxfId="1" operator="between" stopIfTrue="1">
      <formula>0.7</formula>
      <formula>0.899</formula>
    </cfRule>
    <cfRule type="cellIs" priority="60" dxfId="0" operator="between" stopIfTrue="1">
      <formula>0</formula>
      <formula>0.6999</formula>
    </cfRule>
  </conditionalFormatting>
  <conditionalFormatting sqref="T51">
    <cfRule type="cellIs" priority="61" dxfId="2" operator="between" stopIfTrue="1">
      <formula>0.9</formula>
      <formula>1.05</formula>
    </cfRule>
    <cfRule type="cellIs" priority="62" dxfId="1" operator="between" stopIfTrue="1">
      <formula>0.7</formula>
      <formula>0.899</formula>
    </cfRule>
    <cfRule type="cellIs" priority="63" dxfId="0" operator="between" stopIfTrue="1">
      <formula>0</formula>
      <formula>0.6999</formula>
    </cfRule>
  </conditionalFormatting>
  <conditionalFormatting sqref="T52">
    <cfRule type="cellIs" priority="64" dxfId="2" operator="between" stopIfTrue="1">
      <formula>0.9</formula>
      <formula>1.05</formula>
    </cfRule>
    <cfRule type="cellIs" priority="65" dxfId="1" operator="between" stopIfTrue="1">
      <formula>0.7</formula>
      <formula>0.899</formula>
    </cfRule>
    <cfRule type="cellIs" priority="66" dxfId="0" operator="between" stopIfTrue="1">
      <formula>0</formula>
      <formula>0.6999</formula>
    </cfRule>
  </conditionalFormatting>
  <conditionalFormatting sqref="T53">
    <cfRule type="cellIs" priority="67" dxfId="2" operator="between" stopIfTrue="1">
      <formula>0.9</formula>
      <formula>1.05</formula>
    </cfRule>
    <cfRule type="cellIs" priority="68" dxfId="1" operator="between" stopIfTrue="1">
      <formula>0.7</formula>
      <formula>0.899</formula>
    </cfRule>
    <cfRule type="cellIs" priority="69" dxfId="0" operator="between" stopIfTrue="1">
      <formula>0</formula>
      <formula>0.6999</formula>
    </cfRule>
  </conditionalFormatting>
  <conditionalFormatting sqref="Q59:Q61">
    <cfRule type="cellIs" priority="70" dxfId="2" operator="between" stopIfTrue="1">
      <formula>0.9</formula>
      <formula>1.05</formula>
    </cfRule>
    <cfRule type="cellIs" priority="71" dxfId="1" operator="between" stopIfTrue="1">
      <formula>0.7</formula>
      <formula>0.899</formula>
    </cfRule>
    <cfRule type="cellIs" priority="72" dxfId="0" operator="between" stopIfTrue="1">
      <formula>0</formula>
      <formula>0.6999</formula>
    </cfRule>
  </conditionalFormatting>
  <conditionalFormatting sqref="T59">
    <cfRule type="cellIs" priority="73" dxfId="2" operator="between" stopIfTrue="1">
      <formula>0.9</formula>
      <formula>1.05</formula>
    </cfRule>
    <cfRule type="cellIs" priority="74" dxfId="1" operator="between" stopIfTrue="1">
      <formula>0.7</formula>
      <formula>0.899</formula>
    </cfRule>
    <cfRule type="cellIs" priority="75" dxfId="0" operator="between" stopIfTrue="1">
      <formula>0</formula>
      <formula>0.6999</formula>
    </cfRule>
  </conditionalFormatting>
  <conditionalFormatting sqref="T60">
    <cfRule type="cellIs" priority="76" dxfId="2" operator="between" stopIfTrue="1">
      <formula>0.9</formula>
      <formula>1.05</formula>
    </cfRule>
    <cfRule type="cellIs" priority="77" dxfId="1" operator="between" stopIfTrue="1">
      <formula>0.7</formula>
      <formula>0.899</formula>
    </cfRule>
    <cfRule type="cellIs" priority="78" dxfId="0" operator="between" stopIfTrue="1">
      <formula>0</formula>
      <formula>0.6999</formula>
    </cfRule>
  </conditionalFormatting>
  <conditionalFormatting sqref="T61">
    <cfRule type="cellIs" priority="79" dxfId="2" operator="between" stopIfTrue="1">
      <formula>0.9</formula>
      <formula>1.05</formula>
    </cfRule>
    <cfRule type="cellIs" priority="80" dxfId="1" operator="between" stopIfTrue="1">
      <formula>0.7</formula>
      <formula>0.899</formula>
    </cfRule>
    <cfRule type="cellIs" priority="81" dxfId="0" operator="between" stopIfTrue="1">
      <formula>0</formula>
      <formula>0.6999</formula>
    </cfRule>
  </conditionalFormatting>
  <conditionalFormatting sqref="Q67:Q69">
    <cfRule type="cellIs" priority="82" dxfId="2" operator="between" stopIfTrue="1">
      <formula>0.9</formula>
      <formula>1.05</formula>
    </cfRule>
    <cfRule type="cellIs" priority="83" dxfId="1" operator="between" stopIfTrue="1">
      <formula>0.7</formula>
      <formula>0.899</formula>
    </cfRule>
    <cfRule type="cellIs" priority="84" dxfId="0" operator="between" stopIfTrue="1">
      <formula>0</formula>
      <formula>0.6999</formula>
    </cfRule>
  </conditionalFormatting>
  <conditionalFormatting sqref="T67">
    <cfRule type="cellIs" priority="85" dxfId="2" operator="between" stopIfTrue="1">
      <formula>0.9</formula>
      <formula>1.05</formula>
    </cfRule>
    <cfRule type="cellIs" priority="86" dxfId="1" operator="between" stopIfTrue="1">
      <formula>0.7</formula>
      <formula>0.899</formula>
    </cfRule>
    <cfRule type="cellIs" priority="87" dxfId="0" operator="between" stopIfTrue="1">
      <formula>0</formula>
      <formula>0.6999</formula>
    </cfRule>
  </conditionalFormatting>
  <conditionalFormatting sqref="T68">
    <cfRule type="cellIs" priority="88" dxfId="2" operator="between" stopIfTrue="1">
      <formula>0.9</formula>
      <formula>1.05</formula>
    </cfRule>
    <cfRule type="cellIs" priority="89" dxfId="1" operator="between" stopIfTrue="1">
      <formula>0.7</formula>
      <formula>0.899</formula>
    </cfRule>
    <cfRule type="cellIs" priority="90" dxfId="0" operator="between" stopIfTrue="1">
      <formula>0</formula>
      <formula>0.6999</formula>
    </cfRule>
  </conditionalFormatting>
  <conditionalFormatting sqref="T69">
    <cfRule type="cellIs" priority="91" dxfId="2" operator="between" stopIfTrue="1">
      <formula>0.9</formula>
      <formula>1.05</formula>
    </cfRule>
    <cfRule type="cellIs" priority="92" dxfId="1" operator="between" stopIfTrue="1">
      <formula>0.7</formula>
      <formula>0.899</formula>
    </cfRule>
    <cfRule type="cellIs" priority="93" dxfId="0" operator="between" stopIfTrue="1">
      <formula>0</formula>
      <formula>0.6999</formula>
    </cfRule>
  </conditionalFormatting>
  <conditionalFormatting sqref="Q9:Q18">
    <cfRule type="cellIs" priority="94" dxfId="2" operator="between" stopIfTrue="1">
      <formula>0.9</formula>
      <formula>1.05</formula>
    </cfRule>
    <cfRule type="cellIs" priority="95" dxfId="1" operator="between" stopIfTrue="1">
      <formula>0.7</formula>
      <formula>0.899</formula>
    </cfRule>
    <cfRule type="cellIs" priority="96" dxfId="0" operator="between" stopIfTrue="1">
      <formula>0</formula>
      <formula>0.6999</formula>
    </cfRule>
  </conditionalFormatting>
  <conditionalFormatting sqref="Q38:Q45">
    <cfRule type="cellIs" priority="97" dxfId="2" operator="between" stopIfTrue="1">
      <formula>0.9</formula>
      <formula>1.05</formula>
    </cfRule>
    <cfRule type="cellIs" priority="98" dxfId="1" operator="between" stopIfTrue="1">
      <formula>0.7</formula>
      <formula>0.899</formula>
    </cfRule>
    <cfRule type="cellIs" priority="99" dxfId="0" operator="between" stopIfTrue="1">
      <formula>0</formula>
      <formula>0.6999</formula>
    </cfRule>
  </conditionalFormatting>
  <conditionalFormatting sqref="Q23:Q32">
    <cfRule type="cellIs" priority="100" dxfId="2" operator="between" stopIfTrue="1">
      <formula>0.9</formula>
      <formula>1.05</formula>
    </cfRule>
    <cfRule type="cellIs" priority="101" dxfId="1" operator="between" stopIfTrue="1">
      <formula>0.7</formula>
      <formula>0.899</formula>
    </cfRule>
    <cfRule type="cellIs" priority="102" dxfId="0" operator="between" stopIfTrue="1">
      <formula>0</formula>
      <formula>0.6999</formula>
    </cfRule>
  </conditionalFormatting>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Roman,Normal"&amp;12Página &amp;P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65" zoomScaleNormal="65"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apolo</dc:creator>
  <cp:keywords/>
  <dc:description/>
  <cp:lastModifiedBy>Monica Milena Campos Suarez</cp:lastModifiedBy>
  <cp:lastPrinted>2016-12-06T15:28:15Z</cp:lastPrinted>
  <dcterms:created xsi:type="dcterms:W3CDTF">2016-06-07T17:58:27Z</dcterms:created>
  <dcterms:modified xsi:type="dcterms:W3CDTF">2017-01-10T15:07:13Z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