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excel" sheetId="1" r:id="rId4"/>
  </sheets>
  <definedNames/>
  <calcPr/>
</workbook>
</file>

<file path=xl/sharedStrings.xml><?xml version="1.0" encoding="utf-8"?>
<sst xmlns="http://schemas.openxmlformats.org/spreadsheetml/2006/main" count="3570" uniqueCount="828">
  <si>
    <t>SECRETARIA DISTRITAL DE GOBIERNO</t>
  </si>
  <si>
    <r>
      <t xml:space="preserve">EJECUCIÓN CONTRACTUAL CON CORTE SEPTIEMBRE DE 2020 
</t>
    </r>
    <r>
      <rPr>
        <rFont val="Aharoni"/>
        <b/>
        <color rgb="FF993300"/>
        <sz val="14.0"/>
      </rPr>
      <t>FUENTE: SIPSE</t>
    </r>
  </si>
  <si>
    <t>NUMERO
CONTRATO</t>
  </si>
  <si>
    <t>TIPO</t>
  </si>
  <si>
    <t>TIPO_PROCESO</t>
  </si>
  <si>
    <t>OBJETO</t>
  </si>
  <si>
    <t>FECHA
SUSCRIPCION</t>
  </si>
  <si>
    <t>FECHA
INICIO</t>
  </si>
  <si>
    <t>FECHA
TERMINACION</t>
  </si>
  <si>
    <t>CONTRATISTA</t>
  </si>
  <si>
    <t>VALOR
INICIAL</t>
  </si>
  <si>
    <t>ADICIONES</t>
  </si>
  <si>
    <t>VALOR_TOTAL</t>
  </si>
  <si>
    <t>VALOR
MENSUAL</t>
  </si>
  <si>
    <t>PLAZO</t>
  </si>
  <si>
    <t>PRORROGAS</t>
  </si>
  <si>
    <t>PROYECTO</t>
  </si>
  <si>
    <t>DEPENDENCIA</t>
  </si>
  <si>
    <t>ESTADO</t>
  </si>
  <si>
    <t>NAT</t>
  </si>
  <si>
    <t>PAGOS</t>
  </si>
  <si>
    <t>AVANCE</t>
  </si>
  <si>
    <t>PRESUPUESTO</t>
  </si>
  <si>
    <t>ANULACION</t>
  </si>
  <si>
    <t>CODIGO
PROYECTO</t>
  </si>
  <si>
    <t>NOMBRE_PROYECTO</t>
  </si>
  <si>
    <t>ESTADO2</t>
  </si>
  <si>
    <t>MODIFICACION</t>
  </si>
  <si>
    <t>TIPO_SOCIEDAD</t>
  </si>
  <si>
    <t>TIPOLOGIA</t>
  </si>
  <si>
    <t>TIPO
PAGO</t>
  </si>
  <si>
    <t>PROCESO_CONTRATO</t>
  </si>
  <si>
    <t>SALDO
FAVOR_ENTIDAD</t>
  </si>
  <si>
    <t>DESCRIPCION
ENTIDAD</t>
  </si>
  <si>
    <t>001-2020</t>
  </si>
  <si>
    <t>PRESTACION DE SERVICIOS</t>
  </si>
  <si>
    <t>CONTRATACIÓN DIRECTA</t>
  </si>
  <si>
    <t>APOYAR TÉCNICAMENTE LAS DISTINTAS ETAPAS DE LOS PROCESOS DE COMPETENCIA DE LAS INSPECCIONES DE POLICÍA.</t>
  </si>
  <si>
    <t>DIANA ALEXANDDRA JIMENEZ ARIZA</t>
  </si>
  <si>
    <t>6 MESES</t>
  </si>
  <si>
    <t>3-3-1-15-07-45-1523-000</t>
  </si>
  <si>
    <t>ÁREA DE GESTIÓN POLICIVA JURÍDICA</t>
  </si>
  <si>
    <t>PROCESO ADJUDICADO Y CELEBRADO</t>
  </si>
  <si>
    <t>1 1. Natural</t>
  </si>
  <si>
    <t>1 1-Inversion</t>
  </si>
  <si>
    <t>0</t>
  </si>
  <si>
    <t>SIN PAGOS PENDIENTES</t>
  </si>
  <si>
    <t>PERSONA NATURAL</t>
  </si>
  <si>
    <t>MENSUAL</t>
  </si>
  <si>
    <t>FDLM-CD-001-2020</t>
  </si>
  <si>
    <t>ALCALDÍA LOCAL DE LOS MÁRTIRES</t>
  </si>
  <si>
    <t>002-2020</t>
  </si>
  <si>
    <t>PRESTAR LOS SERVICIOS PROFESIONALES COMO ABOGADO PARA APOYAR LAS ETAPAS PRECONTRACTUAL, CONTRACTUAL Y POS CONTRACTUAL Y DEMÁS LABORES PROPIAS DE LA OFICINA DE CONTRATACIÓN DEL FONDO DE DESARROLLO LOCAL DE LOS MÁRTIRES.</t>
  </si>
  <si>
    <t>LUZ MARLEN BULA GUZMAN</t>
  </si>
  <si>
    <t>4 MESES</t>
  </si>
  <si>
    <t>AÉREA GESTIÓN DE DESARROLLO LOCAL</t>
  </si>
  <si>
    <t>FDLM-CD-002-2020</t>
  </si>
  <si>
    <t>003-2020</t>
  </si>
  <si>
    <t>PRESTAR SERVICIOS PROFESIONALES AL ÁREA DE GESTIÓN PARA EL DESARROLLO ADMINISTRATIVO Y FINANCIERO, EN LAS ACTIVIDADES DE SEGUIMIENTO A LA INVERSIÓN, SOLICITUDES DE INFORMACIÓN A PROVEEDORES Y APOYO EN LA PROYECCIÓN DE INFORMES REQUERIDOS POR EL PROFESIONAL ESPECIALIZADO DEL ÁREA DE GESTIÓN DEL FONDO DE DESARROLLO LOCAL DE LOS MÁRTIRES</t>
  </si>
  <si>
    <t>LUZ ANGELA PINTO POSADA</t>
  </si>
  <si>
    <t>FDLM-CD-004-2020</t>
  </si>
  <si>
    <t>004-2020</t>
  </si>
  <si>
    <t>PRESTAR LOS SERVICIOS PROFESIONALES COMO ABOGADO PARA APOYAR LAS DIFERENTES ETAPAS CONTRACTUALES, Y DEMÁS LABORES PROPIAS DE LA OFICINA DE CONTRATACIÓN DEL FONDO DE DESARROLLO LOCAL DE LOS MÁRTIRES”.</t>
  </si>
  <si>
    <t>RUBEN DARIO ZAFRA RINCON</t>
  </si>
  <si>
    <t>FDLM-CD-003-2020</t>
  </si>
  <si>
    <t>005-2020</t>
  </si>
  <si>
    <t>PRESTAR LOS SERVICIOS PROFESIONALES DE APOYO AL ÁREA FINANCIERA DEL FONDO DE DESARROLLO LOCAL (PRESUPUESTO Y CONTABILIDAD) EN EL DESARROLLO DE ACTIVIDADES QUE SE REQUIERAN, ADEMÁS DEL MANEJO DE LOS APLICATIVOS PREDIS, OPGET, PAC, SIPROJ, SICO, SI CAPITAL, SIPSE Y BOG DATA</t>
  </si>
  <si>
    <t>MARYLUZ TIBOCHA NIÑO</t>
  </si>
  <si>
    <t>FDLM-CD-005-2020</t>
  </si>
  <si>
    <t>006-2020</t>
  </si>
  <si>
    <t>PRESTAR SUS SERVICIOS PROFESIONALES PARA ADMINISTRAR LA RED DE VOZ Y DATOS Y EL MANEJO DE LA PLATAFORMA INFORMÁTICA DE LAS DIFERENTES DEPENDENCIAS DE LA ENTIDAD</t>
  </si>
  <si>
    <t>JESUS EDIMER RONCANCIO RONCANCIO</t>
  </si>
  <si>
    <t>FDLM-CD-006-2020</t>
  </si>
  <si>
    <t>007-2020</t>
  </si>
  <si>
    <t>APOYAR JURÍDICAMENTE LA EJECUCIÓN DE LAS ACCIONES REQUERIDAS PARA LA DEPURACIÓN DE LAS ACTUACIONES ADMINISTRATIVAS QUE CURSAN EN LA ALCALDÍA LOCAL.</t>
  </si>
  <si>
    <t>ALEXANDRA GUZMAN LAMUS</t>
  </si>
  <si>
    <t>FDLM-CD-007-2020</t>
  </si>
  <si>
    <t>008-2020</t>
  </si>
  <si>
    <t>PRESTAR LOS SERVICIOS DE PROFESIONALES ADMINISTRATIVOS DEL ÁREA DE CONTRATACIÓN DEL FONDO DE DESARROLLO LOCAL DE LA LOCALIDAD DE LOS MÁRTIRES.</t>
  </si>
  <si>
    <t>DIANA CAROLINA CARDENAS CRUZ</t>
  </si>
  <si>
    <t>FDLM-CD-008-2020</t>
  </si>
  <si>
    <t>009-2020</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</si>
  <si>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</si>
  <si>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JHONATAN ANDRES ALVEAR ESTRADA</t>
  </si>
  <si>
    <t>3-3-1-15-01-03-1489-000</t>
  </si>
  <si>
    <t>FDLM-CD-009-2020</t>
  </si>
  <si>
    <t>010-2020</t>
  </si>
  <si>
    <t>LUZ ANGELA JARAMILLO FRANCO</t>
  </si>
  <si>
    <t>FDLM-CD-010-2020</t>
  </si>
  <si>
    <t>011-2020</t>
  </si>
  <si>
    <t>LILIAN ANDREA MUÑOZ FONSECA</t>
  </si>
  <si>
    <t>FDLM-CD-011-2020</t>
  </si>
  <si>
    <t>012-2020</t>
  </si>
  <si>
    <t>PRESTAR LOS SERVICIOS DE APOYO AL ÁREA DE GESTIÓN POLICIVA Y JURÍDICA DE LA LOCALIDAD DE LOS MÁRTIRES</t>
  </si>
  <si>
    <t>FELIX FERNANDO ALVAREZ CORTES</t>
  </si>
  <si>
    <t>FDLM-CD-012-2020</t>
  </si>
  <si>
    <t>013-2020</t>
  </si>
  <si>
    <t>BRESMAN GUSTAVO SANCHEZ OSPINA</t>
  </si>
  <si>
    <t>FDLM-CD-013-2020</t>
  </si>
  <si>
    <t>014-2020</t>
  </si>
  <si>
    <t>PRESTAR SUS SERVICIOS DE APOYO EN LA SUPERVISIÓN DE LAS TAREAS OPERATIVAS DE CARÁCTER ARCHIVÍSTICO DESARROLLADAS EN LAS ÁREAS DE LA ALCALDÍA LOCAL PARA GARANTIZAR LA APLICACIÓN CORRECTA DE LOS PROCEDIMIENTOS TÉCNICOS</t>
  </si>
  <si>
    <t>LUISA FERNANDA RIAÑO CABALLERO</t>
  </si>
  <si>
    <t>FDLM-CD-014-2020</t>
  </si>
  <si>
    <t>015-2020</t>
  </si>
  <si>
    <t>JESSICA JULIETH PRIETO GARZON</t>
  </si>
  <si>
    <t>FDLM-CD-015-2020</t>
  </si>
  <si>
    <t>016-2020</t>
  </si>
  <si>
    <t>PRESTAR LOS SERVICIOS PROFESIONALES PARA LIDERAR Y GARANTIZAR LA IMPLEMENTACIÓN Y SEGUIMIENTO DE LOS PROCESOS Y PROCEDIMIENTOS DEL SERVICIO SOCIAL</t>
  </si>
  <si>
    <t>DAVID ALBERTO SANABRIA ORTIZ</t>
  </si>
  <si>
    <t>FDLM-CD-016-2020</t>
  </si>
  <si>
    <t>017-2020</t>
  </si>
  <si>
    <t>PRESTAR SUS SERVICIOS TÉCNICOS DE APOYO AL ÁREA DE GESTIÓN DE DESARROLLO LOCAL EN LA ELABORACIÓN DE ESTUDIOS PREVIOS, SEGUIMIENTO Y CONTROL DE PROCESOS DEL RUBRO DE GASTOS DE FUNCIONAMIENTO Y DEMÁS ACTIVIDADES TÉCNICAS QUE REQUIERA EL ÁREA DE GESTIÓN DEL DESARROLLO LOCAL DE LOS MÁRTIRES</t>
  </si>
  <si>
    <t>JONATHAN ALEXANDER CASTRO FAJARDO</t>
  </si>
  <si>
    <t>FDLM-CD-017-2020</t>
  </si>
  <si>
    <t>018-2020</t>
  </si>
  <si>
    <t>PRESTAR LOS SERVICIOS PROFESIONALES COMO ABOGADO PARA APOYAR LAS DIFERENTES ETAPAS CONTRACTUALES, Y DEMÁS LABORES PROPIAS DE LA OFICINA DE CONTRATACIÓN DEL FONDO DE DESARROLLO LOCAL DE LOS MÁRTIRES</t>
  </si>
  <si>
    <t>LINA MARIA ARIZA URBINA</t>
  </si>
  <si>
    <t>FDLM-CD-018-2020</t>
  </si>
  <si>
    <t>019-2020</t>
  </si>
  <si>
    <t>PRESTAR LOS SERVICIOS DE APOYO ADMINISTRATIVO AL ÁREA DE GESTIÓN POLICIVA Y JURÍDICA DE LA ALCALDÍA LOCAL DE LOS MÁRTIRES</t>
  </si>
  <si>
    <t>YUDY ANDREA WILCHES CIPAMOCHA</t>
  </si>
  <si>
    <t>PENDIENTE PAGOS $ 2,706,000</t>
  </si>
  <si>
    <t>FDLM-CD-019-2020</t>
  </si>
  <si>
    <t>020-2020</t>
  </si>
  <si>
    <t>PRESTAR SUS SERVICIOS PARA APOYAREL PROCESO DE RADICACIÓN, NOTIFICACIÓN Y ENTREGA DE LA CORRESPONDENCIA INTERNA Y EXTERNA DE LA ALCALDÍA LOCAL DE LOS MÁRTIRES</t>
  </si>
  <si>
    <t>FERNANDO CABALLERO SILVA</t>
  </si>
  <si>
    <t>FDLM-CD-020-2020</t>
  </si>
  <si>
    <t>021-2020</t>
  </si>
  <si>
    <t>APOYAR LA FORMULACIÓN, GESTIÓN Y SEGUIMIENTO DE ACTIVIDADES ENFOCADAS A LA GESTIÓN AMBIENTAL EXTERNA, ENCAMINADAS A LA MITIGACIÓN DE LOS DIFERENTES IMPACTOS AMBIENTALES Y LA CONSERVACIÓN DE LOS RECURSOS NATURALES DE LA LOCALIDAD.</t>
  </si>
  <si>
    <t>N/A</t>
  </si>
  <si>
    <t>ADRIANA ISSIS RAMOS DOMINGUEZ</t>
  </si>
  <si>
    <t>TERMINADO</t>
  </si>
  <si>
    <t>SIN PAGOS</t>
  </si>
  <si>
    <t>FDLM-CD-021-2020</t>
  </si>
  <si>
    <t>022-2020</t>
  </si>
  <si>
    <t>PRESTAR SUS SERVICIOS DE APOYO ASISTENCIAL PARA CON EL DESPACHO DEL ALCALDE LOCAL DE LOS MÁRTIRES, ESPECIALMENTE EN DISTRIBUCIÓN Y CUSTODIA DE LA CORRESPONDENCIA, ATENCIÓN TELEFÓNICA Y FOTOCOPIADO DE DOCUMENTOS</t>
  </si>
  <si>
    <t>MARTHA FONSECA CAYACHOA</t>
  </si>
  <si>
    <t>FDLM-CD-022-2020</t>
  </si>
  <si>
    <t>023-2020</t>
  </si>
  <si>
    <t>APOYAR LA GESTIÓN DOCUMENTAL DE LA ALCALDÍA LOCAL PARA LA IMPLEMENTACIÓN DEL PROCESO DE VERIFICACIÓN, SOPORTE Y ACOMPAÑAMIENTO, EN EL DESARROLLO DELAS ACTIVIDADES PROPIAS DE LOS PROCESOS Y ACTUACIONES ADMINISTRATIVAS EXISTENTES</t>
  </si>
  <si>
    <t>CARMEN MARIA NISPERUZA FLOREZ</t>
  </si>
  <si>
    <t>FDLM-CD-023-2020</t>
  </si>
  <si>
    <t>024-2020</t>
  </si>
  <si>
    <t>PRESTAR SUS SERVICIOS PROFESIONALES A LA OFICINA DE PLANEACIÓN PARA LA FORMULACIÓN, APOYO A LA SUPERVISIÓN, SEGUIMIENTO Y EVALUACIÓN DE LOS PROYECTOS ASIGNADOS, ASÍ COMO LAS DEMÁS ACTIVIDADES RELACIONADAS CON EL ÁREA DE PLANEACIÓN, EN CUMPLIMIENTO DEL PLAN DE DESARROLLO LOCAL VIGENTE</t>
  </si>
  <si>
    <t>SERGIO NARAYAN JIUSEPPE ARMANDO BERNAL RUIZ</t>
  </si>
  <si>
    <t>FDLM-CD-024-2020</t>
  </si>
  <si>
    <t>025-2020</t>
  </si>
  <si>
    <t>MARIO ANTONIO JIMENEZ PORRAS</t>
  </si>
  <si>
    <t>FDLM-CD-025-2020</t>
  </si>
  <si>
    <t>026-2020</t>
  </si>
  <si>
    <t>CRISTIAN CAMILO SUA LOPEZ</t>
  </si>
  <si>
    <t>FDLM-CD-026-2020</t>
  </si>
  <si>
    <t>027-2020</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</si>
  <si>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ALCADIA.</t>
  </si>
  <si>
    <t>LEIDY CAROLINA MORENO RAMIREZ</t>
  </si>
  <si>
    <t>FDLM-CD-027-2020</t>
  </si>
  <si>
    <t>028-2020</t>
  </si>
  <si>
    <t>PRESTAR LOS SERVICIOS DE APOYO A LA JUNTA ADMINISTRADORA LOCAL DE LOS MÁRTIRES</t>
  </si>
  <si>
    <t>ARIS SEDITH CABARCAS MARTINEZ</t>
  </si>
  <si>
    <t>FDLM-CD-028-2020</t>
  </si>
  <si>
    <t>029-2020</t>
  </si>
  <si>
    <t>PRESTAR SUS SERVICIOS COMO PERSONAL DE APOYO EN LA CONDUCCIÓN DE LOS VEHÍCULOS LIVIANOS O PESADOS DE PROPIEDAD DEL FONDO DE DESARROLLO LOCAL DE LOS MÁRTIRES</t>
  </si>
  <si>
    <t>ALEX QUINTERO PARIAS</t>
  </si>
  <si>
    <t>FDLM-CD-029-2020</t>
  </si>
  <si>
    <t>030-2020</t>
  </si>
  <si>
    <t>EDILSO CORREA</t>
  </si>
  <si>
    <t>FDLM-CD-030-2020</t>
  </si>
  <si>
    <t>031-2020</t>
  </si>
  <si>
    <t>JOSE FABIO TORRES VIGOYA</t>
  </si>
  <si>
    <t>FDLM-CD-031-2020</t>
  </si>
  <si>
    <t>032-2020</t>
  </si>
  <si>
    <t>PRESTAR SERVICIOS PROFESIONALES COMO ENLACE EN TEMAS DE GESTIÓN DE RIESGO Y AGLOMERACIONES, A CARGO DE LA LOCALIDAD DE LOS MÁRTIRES DE CONFORMIDAD CON EL MARCO NORMATIVO APLICABLE PARA LA MATERIA.</t>
  </si>
  <si>
    <t>VICTOR FERNANDO ENCISO CONTRERAS</t>
  </si>
  <si>
    <t>FDLM-CD-032-2020</t>
  </si>
  <si>
    <t>033-2020</t>
  </si>
  <si>
    <t>FDLM-CD-033-2020</t>
  </si>
  <si>
    <t>034-2020</t>
  </si>
  <si>
    <t>PRESTAR SUS SERVICIOS PARA APOYAR EL CENTRO DE DOCUMENTACIÓN E INFORMACIÓN- CDI EN EL PROCESO DE RADICACIÓN, NOTIFICACIÓN Y ENTREGA DE LA CORRESPONDENCIA INTERNA Y EXTERNA DE LAS INSPECCIONES DE LA ALCALDÍA LOCAL DE LOS MÁRTIRES”</t>
  </si>
  <si>
    <t>DIANA LUCERO CADENA</t>
  </si>
  <si>
    <t>FDLM-CD-034-2020</t>
  </si>
  <si>
    <t>035-2020</t>
  </si>
  <si>
    <t>PRESTAR SUS SERVICIOS PARA APOYAR EL CENTRO DE DOCUMENTACIÓN E INFORMACIÓN- CDI EN EL PROCESO DE RADICACIÓN, NOTIFICACIÓN Y ENTREGA DE LA CORRESPONDENCIA INTERNA Y EXTERNA DE LA ALCALDÍA LOCAL DE LOS MÁRTIRES Y CONTROL DE LOS DERECHOS DE PETICIÓN</t>
  </si>
  <si>
    <t>ADELA RODRIGUEZ OTERO</t>
  </si>
  <si>
    <t>FDLM-CD-035-2020</t>
  </si>
  <si>
    <t>036-2020</t>
  </si>
  <si>
    <t>LA PRESTACIÓN DE SERVICIOS PROFESIONALES PARA APOYAR LA CASA DEL CONSUMIDOR DE LA LOCALIDAD DE LOS MÁRTIRES, EN TODAS LAS ACTUACIONES TÉCNICAS Y ADMINISTRATIVAS ADELANTADAS EN LAS VISITAS, ACOMPAÑAMIENTO, CAPACITACIÓN, SOCIALIZACIÓN Y/O SENSIBILIZACIÓN PARA EL CONTROL Y VERIFICACIÓN DE REGLAMENTOS TÉCNICOS Y METROLOGÍA LEGAL</t>
  </si>
  <si>
    <t>ANA KATHERINE MUÑOZ CASTRO</t>
  </si>
  <si>
    <t>FDLM-CD-036-2020</t>
  </si>
  <si>
    <t>037-2020</t>
  </si>
  <si>
    <t>APOYAR LA FORMULACIÓN, EJECUCIÓN, SEGUIMIENTO Y MEJORA CONTINUA DE LAS HERRAMIENTAS QUE CONFORMAN LA GESTIÓN AMBIENTAL INSTITUCIONAL DE LA ALCALDÍA LOCAL.</t>
  </si>
  <si>
    <t>ANGIE KATHERINE CURREA VARGAS</t>
  </si>
  <si>
    <t>FDLM-CD-037-2020</t>
  </si>
  <si>
    <t>038-2020</t>
  </si>
  <si>
    <t>PRESTAR SUS SERVICIOS PARA APOYAR EL PROCESO DE RADICACIÓN, NOTIFICACIÓN Y ENTREGA DE LA CORRESPONDENCIA INTERNA Y EXTERNA DE LA ALCALDÍA LOCAL DE LOS MÁRTIRES</t>
  </si>
  <si>
    <t>EDWIN IVAN CRUZ FRANCO</t>
  </si>
  <si>
    <t>FDLM-CD-038-2020</t>
  </si>
  <si>
    <t>039-2020</t>
  </si>
  <si>
    <t>PRESTAR LOS SERVICIOS PROFESIONALES DE ABOGADO AL ÁREA DE GESTIÓN POLICIVA Y JURÍDICA DE LA LOCALIDAD DE LOS MÁRTIRES, PARA EL SEGUIMIENTO AL COBRO COACTIVO, PERSUASIVO, INFORMES MENSUALES DE SIVICOF Y MANEJO DEL SISTEMA SICO.</t>
  </si>
  <si>
    <t>CAROLINA PELAEZ CONTRERAS</t>
  </si>
  <si>
    <t>FDLM-CD-039-2020</t>
  </si>
  <si>
    <t>040-2020</t>
  </si>
  <si>
    <t>APOYAR AL ALCALDE LOCAL EN LA FORMULACIÓN, SEGUIMIENTO E IMPLEMENTACIÓN DE LA ESTRATEGIA LOCAL PARA LA TERMINACIÓN JURÍDICA DE LAS ACTUACIONES ADMINISTRATIVAS QUE CURSAN EN LA ALCALDÍA LOCAL</t>
  </si>
  <si>
    <t>NURIAN BARON BAREÑO</t>
  </si>
  <si>
    <t>FDLM-CD-040-2020</t>
  </si>
  <si>
    <t>041-2020</t>
  </si>
  <si>
    <t>APOYAR TÉCNICAMENTE A LOS RESPONSABLES E INTEGRANTES DE LOS PROCESOS EN LA IMPLEMENTACIÓN DE HERRAMIENTAS DE GESTIÓN, SIGUIENDO LOS LINEAMIENTOS METODOLÓGICOS ESTABLECIDOS POR LA OFICINA ASESORA DE PLANEACIÓN DE LA SECRETARÍA DISTRITAL DE GOBIERNO</t>
  </si>
  <si>
    <t>JOHANNA MILENA GONZALEZ AGUILAR</t>
  </si>
  <si>
    <t>FDLM-CD-041-2020</t>
  </si>
  <si>
    <t>042-2020</t>
  </si>
  <si>
    <t>PRESTAR SUS SERVICIOS PROFESIONALES PARA COORDINAR, LIDERAR Y ASESORAR EN EL ROL DE JEFE DE PRENSA, AL ALCALDE LOCAL EN LOS PLANES Y ESTRATEGIAS DE COMUNICACIONES INTERNAS Y EXTERNAS PARA LA DIVULGACIÓN DE LOS PROGRAMAS, PROYECTOS Y ACTIVIDADES DE LA ALCALDÍA LOCAL</t>
  </si>
  <si>
    <t>MAYRA ALEJANDRA MOSOS ROCHA</t>
  </si>
  <si>
    <t>FDLM-CD-042-2020</t>
  </si>
  <si>
    <t>043-2020</t>
  </si>
  <si>
    <t>PRESTAR LOS SERVICIOS DE APOYO A LA JUNTA ADMINISTRADORA LOCAL DE LOS MÁRTIRES.</t>
  </si>
  <si>
    <t>EGNA MARIA CORREA DIAZ</t>
  </si>
  <si>
    <t>FDLM-CD-043-2020</t>
  </si>
  <si>
    <t>044-2020</t>
  </si>
  <si>
    <t>PRESTAR SUS SERVICIOS DE APOYO ADMINISTRATIVO A LA OFICINA DE CONTRATACIÓN DEL FONDO DE DESARROLLO LOCAL DE LA LOCALIDAD DE LOS MÁRTIRES.</t>
  </si>
  <si>
    <t>LEYDY KATERINE GONZALEZ SIERRA</t>
  </si>
  <si>
    <t>PENDIENTE PAGOS $ 2,948,400</t>
  </si>
  <si>
    <t>FDLM-CD-044-2020</t>
  </si>
  <si>
    <t>045-2020</t>
  </si>
  <si>
    <t>DANIELA INES CAMPOS RODRIGUEZ</t>
  </si>
  <si>
    <t>FDLM-CD-045-2020</t>
  </si>
  <si>
    <t>046-2020</t>
  </si>
  <si>
    <t>LA PRESTACIÓN DE SERVICIOS PROFESIONALES PARA APOYAR LA GESTIÓN JURÍDICA DE LA CASA DEL CONSUMIDOR DE LA LOCALIDAD DE LOS MÁRTIRES.</t>
  </si>
  <si>
    <t>ASTRID LORENA MARTÍNEZ CASTIBLANCO</t>
  </si>
  <si>
    <t>FDLM-CD-046-2020</t>
  </si>
  <si>
    <t>047-2020</t>
  </si>
  <si>
    <t>SILVANA MARIA OLARTE GARZON</t>
  </si>
  <si>
    <t>12 MESES</t>
  </si>
  <si>
    <t>PENDIENTE PAGOS $ 31,887,450</t>
  </si>
  <si>
    <t>FDLM-CD-047-2020</t>
  </si>
  <si>
    <t>048-2020</t>
  </si>
  <si>
    <t>PAULA MARITZA VARELA SALINAS</t>
  </si>
  <si>
    <t>FDLM-CD-048-2020</t>
  </si>
  <si>
    <t>049-2020</t>
  </si>
  <si>
    <t>APOYAR LAS LABORES DE ENTREGA Y RECIBO DE LAS COMUNICACIONES EMITIDAS O RECIBIDAS POR LAS INSPECCIONES DE POLICIA DE LA LOCALIDAD DE LOS MARTIRES</t>
  </si>
  <si>
    <t>LUIS EDUARDO MOLINA LOZANO</t>
  </si>
  <si>
    <t>FDLM-CD-049-2020</t>
  </si>
  <si>
    <t>050-2020</t>
  </si>
  <si>
    <t>APOYAR TÉCNICAMENTE LAS DISTINTAS ETAPAS DE LOS PROCESOS DE COMPETENCIA DE LA ALCALDÍA LOCAL PARA LA DEPURACIÓN DE ACTUACIONES ADMINISTRATIVAS</t>
  </si>
  <si>
    <t>EDNA LORENA GONZALEZ MARTINEZ</t>
  </si>
  <si>
    <t>FDLM-CD-050-2020</t>
  </si>
  <si>
    <t>051-2020</t>
  </si>
  <si>
    <t>PRESTAR LOS SERVICIOS COMO APOYO ADMINISTRATIVO Y ASISTENCIAL A LAS INSPECCIONES DE POLICÍA DE LA LOCALIDAD DE LOS MÁRTIRES</t>
  </si>
  <si>
    <t>YENNY JOHANNA GOYENECHE ABRIL</t>
  </si>
  <si>
    <t>PENDIENTE PAGOS $ 15,247,000</t>
  </si>
  <si>
    <t>FDLM-CD-051-2020</t>
  </si>
  <si>
    <t>052-2020</t>
  </si>
  <si>
    <t xml:space="preserve"> PRESTAR LOS SERVICIOS COMO APOYO ADMINISTRATIVO Y ASISTENCIAL AL ÁREA DE GESTIÓN POLICIVA Y JURÍDICA, EN EL TRÁMITE Y DIGITALIZACIÓN DE INFORMES.</t>
  </si>
  <si>
    <t>WENDY TATIANA LOPEZ BETANCOURT</t>
  </si>
  <si>
    <t>FDLM-CD-052-2020</t>
  </si>
  <si>
    <t>053-2020</t>
  </si>
  <si>
    <t>EL CONTRATO QUE SE PRETENDE CELEBRAR TENDRÁ POR OBJETO PRESTAR SUS SERVICIOS DE APOYO LOGÍSTICO DE LAS DIFERENTES ACTIVIDADES LA ALCALDÍA LOCAL DE LOS MÁRTIRES</t>
  </si>
  <si>
    <t>PEDRO PABLO MALAGON GONZALEZ</t>
  </si>
  <si>
    <t>FDLM-CD-053-2020</t>
  </si>
  <si>
    <t>054-2020</t>
  </si>
  <si>
    <t>PRESTAR LOS SERVICIOS PROFESIONALES DE ABOGADO, DANDO RESPUESTA A LAS ACCIONES POPULARES, ACCIONES DE TUTELA, PROPOSICIONES, ENTES DE CONTROL Y PARQUEADEROS, DE ASUNTOS ASIGNADOS AL ÁREA DE GESTIÓN POLICIVA JURÍDICA DE LOS MÁRTIRES</t>
  </si>
  <si>
    <t>DIANA MARITZA QUITIAN CUBIDES</t>
  </si>
  <si>
    <t>PENDIENTES PAGOS $ 2,130,135</t>
  </si>
  <si>
    <t>FDLM-CD054-2020</t>
  </si>
  <si>
    <t>055-2020</t>
  </si>
  <si>
    <t>PRESTAR LOS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t>
  </si>
  <si>
    <t>CRISTIAN EDUARDO MORENO DUCUARA</t>
  </si>
  <si>
    <t>FDLM-CD-055-2020</t>
  </si>
  <si>
    <t>056-2020</t>
  </si>
  <si>
    <t>PRESTAR SUS SERVICIOS PROFESIONALES EN EL ÁREA DE GESTIÓN DE DESARROLLO LOCAL PARA VERIFICAR LA ESTABILIDAD Y CALIDAD DE LAS OBRAS DE INFRAESTRUCTURA Y LOS ELEMENTOS DE DOTACIÓN INCLUIDOS EN SU ALCANCE, EJECUTADAS CON RECURSOS DEL FONDO DE DESARROLLO LOCAL DE LOS MÁRTIRES Y QUE CUENTEN CON PÓLIZA DE ESTABILIDAD VIGENTE, EN CUMPLIMIENTO DEL ARTÍCULO 4º, NUMERAL 4º DE LA LEY 80 DE 1993.</t>
  </si>
  <si>
    <t>JAIME HERNAN VILLALBA VARGAS</t>
  </si>
  <si>
    <t>3-3-1-15-02-18-1505-000</t>
  </si>
  <si>
    <t>FDLM-CD-056-2020</t>
  </si>
  <si>
    <t>057-2020</t>
  </si>
  <si>
    <t>PRESTAR LOS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t>
  </si>
  <si>
    <t>DANIEL FELIPE AGUDELO PATARROYO</t>
  </si>
  <si>
    <t>PENDIENTE PAGOS $ 1,027,029</t>
  </si>
  <si>
    <t>FDLM-CD-057-2020</t>
  </si>
  <si>
    <t>058-2020</t>
  </si>
  <si>
    <t>PRESTAR SERVICIOS PROFESIONALES EN LOS PROYECTOS QUE TIENEN POR OBJETO LA CONSTRUCCIÓN, MANTENIMIENTO Y DOTACIÓN DE PARQUES VECINALES Y/O DE BOLSILLO DE LA LOCALIDAD DE LOS MÁRTIRES</t>
  </si>
  <si>
    <t>MARYORI PASACHOVA SANCHEZ</t>
  </si>
  <si>
    <t>3-3-1-15-02-18-1503-000</t>
  </si>
  <si>
    <t>FDLM-CD-058-2020</t>
  </si>
  <si>
    <t>059-2020</t>
  </si>
  <si>
    <t>PRESTAR SUS SERVICIOS DE APOYO A LA GESTIÓN A TRAVÉS DE LA ATENCIÓN AL PÚBLICO MEDIANTE INFORMACIÓN EFECTIVA Y CLARA DESDE LA RECEPCIÓN DE LA ALCALDÍA LOCAL DE LOS MÁRTIRES</t>
  </si>
  <si>
    <t>KELLY JOHANA CARO CARO</t>
  </si>
  <si>
    <t>FDLM-CD-059-2020</t>
  </si>
  <si>
    <t>060-2020</t>
  </si>
  <si>
    <t>APOYAR Y DAR SOPORTE TÉCNICO AL ADMINISTRADOR Y USUARIO FINAL DE LA RED DE SISTEMAS Y TECNOLOGÍA E INFORMACIÓN DE LA ALCALDÍA LOCAL DE LOS MÁRTIRES</t>
  </si>
  <si>
    <t>ALEJANDRO VELASQUEZ LARA</t>
  </si>
  <si>
    <t>FDLM-CD-060-2020</t>
  </si>
  <si>
    <t>061-2020</t>
  </si>
  <si>
    <t>APOYAR AL EQUIPO DE PRENSA Y COMUNICACIONES DE LA ALCALDÍA LOCAL EN LA REALIZACIÓN Y PUBLICACIÓN DE CONTENIDOS DE REDES SOCIALES Y CANALES DE DIVULGACIÓN DIGITAL (SITIO WEB) DE LA ALCALDÍA LOCAL.</t>
  </si>
  <si>
    <t>NATALIA STEPHANY DURAN CAMARGO</t>
  </si>
  <si>
    <t>2 MESES</t>
  </si>
  <si>
    <t>FDLM-CD-061-2020</t>
  </si>
  <si>
    <t>062-2020</t>
  </si>
  <si>
    <t>PRESTAR LOS SERVICIOS COMO APOYO ADMINISTRATIVO Y ASISTENCIAL AL ÁREA DE GESTIÓN POLICIVA Y JURÍDICA, EN EL TRÁMITE Y DIGITALIZACIÓN DE INFORMES</t>
  </si>
  <si>
    <t>HELI NARANJO SANCHEZ</t>
  </si>
  <si>
    <t>PENDIENTE PAGOS $ 1,422,041</t>
  </si>
  <si>
    <t>FDLM-CD-062-2020</t>
  </si>
  <si>
    <t>063-2020</t>
  </si>
  <si>
    <t>PRESTAR LOS SERVICIOS PROFESIONALES PARA APOYAR JURÍDICAMENTE LA EJECUCIÓN DE ACCIONES REQUERIDAS PARA EL TRÁMITE E IMPULSO PROCESAL DE LAS ACTUACIONES CONTRAVENCIONALES Y/O QUERELLAS QUE CURSEN EN LA INSPECCIÓN DE POLICÍA DE LA LOCALIDAD DE LOS MÁRTIRES</t>
  </si>
  <si>
    <t>FANIDES MARTINEZ URZOLA</t>
  </si>
  <si>
    <t>FDLM-CD-063-2020</t>
  </si>
  <si>
    <t>064-2020</t>
  </si>
  <si>
    <t>APOYAR EL (LA) ALCALDE(SA) LOCAL EN LA GESTIÓN DE LOS ASUNTOS RELACIONADOS CON SEGURIDAD CIUDADANA, CONVIVENCIA Y PREVENCIÓN DE CONFLICTIVIDADES, VIOLENCIAS Y DELITOS EN LA LOCALIDAD, DE CONFORMIDAD CON EL MARCO NORMATIVO APLICABLE EN LA MATERIA</t>
  </si>
  <si>
    <t>CARLOS ARTURO ARENAS DURAN</t>
  </si>
  <si>
    <t>FDLM-CD-064-2020</t>
  </si>
  <si>
    <t>065-2020</t>
  </si>
  <si>
    <t>HECTOR FERNANDO RODRIGUEZ</t>
  </si>
  <si>
    <t>FDLM-CD-065-2020</t>
  </si>
  <si>
    <t>066-2020</t>
  </si>
  <si>
    <t>PRESTAR SERVICIOS PROFESIONALES EN LOS PROYECTOS QUE TIENEN POR OBJETO LA CONSTRUCCIÓN, REHABILITACIÓN Y MANTENIMIENTO DE LA INFRAESTRUCTURA VIAL Y ESPACIO PÚBLICO DE LA LOCALIDAD DE LOS MÁRTIRES</t>
  </si>
  <si>
    <t>JOSE FRANCISCO CAMPOS PACHON</t>
  </si>
  <si>
    <t>FDLM-CD-066-2020</t>
  </si>
  <si>
    <t>067-2020</t>
  </si>
  <si>
    <t>APOYAR AL EQUIPO DE PRENSA Y COMUNICACIONES DE LA ALCALDÍA LOCAL EN LA REALIZACIÓN DE PRODUCTOS Y PIEZAS DIGITALES, IMPRESAS Y PUBLICITARIAS DE GRAN FORMATO Y DE ANIMACIÓN GRÁFICA, ASÍ COMO APOYAR LA PRODUCCIÓN Y MONTAJE DE EVENTOS.</t>
  </si>
  <si>
    <t>JUAN FELIPE BOCANEGRA LEON</t>
  </si>
  <si>
    <t>FDLM-CD-067-2020</t>
  </si>
  <si>
    <t>068-2020</t>
  </si>
  <si>
    <t>PRESTAR LOS SERVICIOS DE APOYO ADMINISTRATIVO Y ASISTENCIAL AL ÁREA DE GESTIÓN ADMINISTRATIVA Y FINANCIERA DE LA ALCALDÍA LOCAL DE LOS MÁRTIRES.</t>
  </si>
  <si>
    <t>NATALIA MERCEDES GARCIA CALDERIN</t>
  </si>
  <si>
    <t>PENDIENTE PAGOS $ 12,175,286</t>
  </si>
  <si>
    <t>FDLM-CD-068-2020</t>
  </si>
  <si>
    <t>069-2020</t>
  </si>
  <si>
    <t>ARRENDAMIENTO</t>
  </si>
  <si>
    <t>ENTREGAR AL FONDO DE DESARROLLO LOCAL DE LOS MÁRTIRES A TÍTULO DE ARRENDAMIENTO, EL USO Y GOCE DEL INMUEBLE UBICADO EN LA AVENIDA CALLE 19 NO. 28-80 PISO 07 CENTRO COMERCIAL CALIMA, PARA EL FUNCIONAMIENTO DE LA SEDE ADMINISTRATIVA DE LA ALCALDÍA LOCAL</t>
  </si>
  <si>
    <t>CALIMA CENTRO COMERCIAL PROPIEDAD HORIZONTAL</t>
  </si>
  <si>
    <t>3-1-2-02-02-02-0003-004</t>
  </si>
  <si>
    <t>2 2. Juridica</t>
  </si>
  <si>
    <t>2 2-Funcionamiento</t>
  </si>
  <si>
    <t>PENDIENTE DE PAGOS $ 159,833,765</t>
  </si>
  <si>
    <t>PERSONA  JURIDICA</t>
  </si>
  <si>
    <t>FDLM-CD-069-2020</t>
  </si>
  <si>
    <t>070-2020</t>
  </si>
  <si>
    <t>PRESTAR SUS SERVICIOS PROFESIONALES A LA OFICINA DE PLANEACIÓN DEL FONDO DE DESARROLLO LOCAL DE LOS MÁRTIRES EN LA FORMULACIÓN PRE CONTRACTUAL, APOYO A LA SUPERVISIÓN, SEGUIMIENTO Y EVALUACIÓN DE LOS PROYECTOS ASIGNADOS, ASÍ COMO LAS DEMÁS ACTIVIDADES RELACIONADAS CON EL ÁREA DE PLANEACIÓN, EN CUMPLIMIENTO DEL PLAN DE DESARROLLO LOCAL VIGENTE.</t>
  </si>
  <si>
    <t>OLGA LUCIA VARGAS VARGAS</t>
  </si>
  <si>
    <t>FDLM-CD-070-2020</t>
  </si>
  <si>
    <t>071-2020</t>
  </si>
  <si>
    <t>CLARA LETICIA NIÑO MARTINEZ</t>
  </si>
  <si>
    <t>FDLM-CD-071-2020</t>
  </si>
  <si>
    <t>072-2020</t>
  </si>
  <si>
    <t>ERLI SULAI BERNATE MEJIA</t>
  </si>
  <si>
    <t>FDLM-CD-072-2020</t>
  </si>
  <si>
    <t>073-2020</t>
  </si>
  <si>
    <t>PRESTAR SUS SERVICIOS DE APOYO AL ALMACÉN EN EL RECIBO, DEPÓSITO, TRASLADOS Y ENTREGA DE LOS BIENES Y ELEMENTOS DE PROPIEDAD DEL FONDO DE DESARROLLO LOCAL DE LOS MÁRTIRES Y QUE SE ENCUENTRAN EN EL ALMACÉN DE LA ALCALDÍA LOCAL, ASÍ MISMO DE AQUELLOS BIENES QUE HAN SIDO ENTREGADO A DIFERENTES ORGANIZACIONES Y ENTIDADES DE LA LOCALIDAD.</t>
  </si>
  <si>
    <t>JOHON ALEXANDER ANAYA VERA</t>
  </si>
  <si>
    <t>FDLM-CD-073-2020</t>
  </si>
  <si>
    <t>074-2020</t>
  </si>
  <si>
    <t>PRESTAR SUS SERVICIOS PROFESIONALES A LA OFICINA DE PLANEACIÓN DEL FONDO DE DESARROLLO LOCAL DE LOS MÁRTIRES EN LA FORMULACIÓN PRE CONTRACTUAL, APOYO A LA SUPERVISIÓN, SEGUIMIENTO Y EVALUACIÓN DE LOS PROYECTOS ASIGNADOS, ASÍ COMO LAS DEMÁS ACTIVIDADES RELACIONADAS CON EL ÁREA DE PLANEACIÓN, EN CUMPLIMIENTO DEL PLAN DE DESARROLLO LOCAL VIGENTE</t>
  </si>
  <si>
    <t>LAURA CRISTINA CLAVIJO JURADO</t>
  </si>
  <si>
    <t>PENDIENTE PAGOS $ 6,718,119</t>
  </si>
  <si>
    <t>FDLM-CD-074-2020</t>
  </si>
  <si>
    <t>075-2020</t>
  </si>
  <si>
    <t xml:space="preserve"> PRESTAR LOS SERVICIOS DE APOYO AL DESPACHO DEL ALCALDE LOCAL DE LOS MÁRTIRES, ESPECIALMENTE EN LA TRANSCRIPCIÓN DE ACTAS, ASISTENCIA A REUNIONES, COORDINACIÓN DE LA AGENDA, CONTROL Y SEGUIMIENTO DE DOCUMENTOS</t>
  </si>
  <si>
    <t>FABIAN ANDRES GIL MONTOYA</t>
  </si>
  <si>
    <t>FDLM-CD-075-2020</t>
  </si>
  <si>
    <t>076-2020</t>
  </si>
  <si>
    <t>PRESTAR SUS SERVICIOS DE APOYO LOGÍSTICO DE LAS DIFERENTES ACTIVIDADES LA ALCALDÍA LOCAL DE LOS MÁRTIRES.</t>
  </si>
  <si>
    <t>JON JAIRO PARDO SAENZ</t>
  </si>
  <si>
    <t>FDLM-CD-076-2020</t>
  </si>
  <si>
    <t>077-2020</t>
  </si>
  <si>
    <t>PRESTAR LOS SERVICIOS DE DIRECCIÓN, ADMINISTRACIÓN Y CONTROL DE RECURSOS Y EL SUMINISTRO DE BIENES Y SERVICIOS PARA ATENDER EL GASTO DESTINADO A LA ATENCIÓN HUMANITARIA DE EMERGENCIA PARA LA PRESERVACIÓN DE LA VIDA Y MITIGACIÓN DEL RIESGO CON OCASIÓN DE LA SITUACIÓN EPIDEMIOLÓGICA CAUSADA POR EL CORONAVIRUS (COVID-19)</t>
  </si>
  <si>
    <t>CRUZ ROJA BOGOTA SECCIONAL CUNDINAMRACA Y BOGOTA</t>
  </si>
  <si>
    <t>EN EJECUCIÓN</t>
  </si>
  <si>
    <t>PENDIENTE PAGOS $ 300,000,000</t>
  </si>
  <si>
    <t>1-50% ANTICIPO                           2-40% CON INFORME                  3-10% INFORME FINAL</t>
  </si>
  <si>
    <t>FDLM-CD-077-2020</t>
  </si>
  <si>
    <t>078-2020</t>
  </si>
  <si>
    <t>PRESTAR LOS SERVICIOS PROFESIONALES ESPECIALIZADOS DE ABOGADO PARA COORDINAR LAS ETAPAS PRE-CONTRACTUAL, CONTRACTUAL Y POS-CONTRACTUAL Y DEMÁS LABORES PROPIAS DE LA OFICINA DE CONTRATACIÓN DEL FONDO DE DESARROLLO LOCAL DE LOS MÁRTIRES EN CUMPLIMIENTO DEL PLAN DE DESARROLLO LOCAL VIGENTE.</t>
  </si>
  <si>
    <t>EFRAIN DANIEL BARROS SEGRERA</t>
  </si>
  <si>
    <t>8 MESES</t>
  </si>
  <si>
    <t>PENDIENTE PAGOS $ 33,333,333</t>
  </si>
  <si>
    <t>FDLM-CD-079-2020</t>
  </si>
  <si>
    <t>079-2020</t>
  </si>
  <si>
    <t>PRESTAR SUS SERVICIOS COMO PROFESIONAL ESPECIALIZADO A LA OFICINA DE PLANEACIÓN DEL FONDO DE DESARROLLO LOCAL DE LOS MÁRTIRES EN LA FORMULACIÓN PRE CONTRACTUAL, APOYO A LA SUPERVISIÓN, SEGUIMIENTO Y EVALUACIÓN DE LOS PROYECTOS ASIGNADOS, ASÍ COMO LAS DEMÁS ACTIVIDADES RELACIONADAS CON EL ÁREA DE GESTIÓN DEL DESARROLLO LOCAL DE LA LOCALIDAD DE LOS MÁRTIRES, EN CUMPLIMIENTO DEL PLAN DE DESARROLLO LOCAL VIGENTE</t>
  </si>
  <si>
    <t>ADRIANA INES PIRAQUIVE BAUTISTA</t>
  </si>
  <si>
    <t>PENDIENTE POR PAGAR $ 33,333,333</t>
  </si>
  <si>
    <t>FDLM-CD-080-2020</t>
  </si>
  <si>
    <t>080-2020</t>
  </si>
  <si>
    <t>PRESTAR SUS SERVICIOS PROFESIONALES ESPECIALIZADOS PARA COORDINAR, LIDERAR Y ASESORAR LOS PLANES Y ESTRATEGIAS DE COMUNICACIONES INTERNAS Y EXTERNAS PARA LA DIVULGACIÓN DE LOS PROGRAMAS, PROYECTOS Y ACTIVIDADES DE LA ALCALDÍA LOCAL.</t>
  </si>
  <si>
    <t>MAURICIO ALEXIS RIVEROS QUINTERO</t>
  </si>
  <si>
    <t>PENDIENTE PAGOS $ 33,333,334</t>
  </si>
  <si>
    <t>FDLM-CD-081-2020</t>
  </si>
  <si>
    <t>081-2020</t>
  </si>
  <si>
    <t>PRESTAR SERVICIOS PROFESIONALES ESPECIALIZADOS AL ÁREA POLICIVA DE LA ALCALDÍA LOCAL DE LOS MÁRTIRES, PARA ADELANTAR TRÁMITES, PROCEDIMIENTOS Y LINEAMIENTOS EN MATERIA JURÍDICA QUE PERMITAN GARANTIZAR EL CUMPLIMIENTO DE LAS METAS ESTABLECIDAS EN EL PLAN DE DESARROLLO LOCAL VIGENTE.</t>
  </si>
  <si>
    <t>MARIA DEL ROSARIO VALDERRUTEN BUENO</t>
  </si>
  <si>
    <t>PENDIENTE PAGOS $ 33,600,000</t>
  </si>
  <si>
    <t>FDLM-CD-082-2020</t>
  </si>
  <si>
    <t>082-2020</t>
  </si>
  <si>
    <t>SUMINISTRO</t>
  </si>
  <si>
    <t>MÍNIMA CUANTÍA</t>
  </si>
  <si>
    <t>SUMINISTRO DE ELEMENTOS DE PROTECCIÓN PERSONAL A LOS FUNCIONARIOS Y CONTRATISTAS DE LA ALCALDÍA LOCAL DE LOS MARTIRES, PARA LA ATENCIÓN Y ENTREGA DE AYUDAS HUMANITARIAS A LA POBLACIÓN VULNERABLE DE LA LOCALIDAD, CON EL FIN DE MITIGAR EL RIESGO ANTE LA EMERGENCIA PRESENTADA POR EL COVID-19.</t>
  </si>
  <si>
    <t>GRUPO LOS LAGOS S.A.S.</t>
  </si>
  <si>
    <t>3 MESES</t>
  </si>
  <si>
    <t>3-1-2-02-02-03-0005-002</t>
  </si>
  <si>
    <t>PENDIENTE PAGOS $ 4,347,000</t>
  </si>
  <si>
    <t>FDLM-PSMIC-078-2020</t>
  </si>
  <si>
    <t>083-2020</t>
  </si>
  <si>
    <t>PRESTAR SERVICIOS PROFESIONALES ESPECIALIZADOS PARA GESTIÓN DE LOS ASUNTOS CONCERNIENTES CON LA SEGURIDAD CIUDADANA, CONVIVENCIA Y PREVENCIÓN DE CONFLICTOS, VIOLENCIAS Y DELITOS EN LA LOCALIDAD DE LOS MÁRTIRES, DE CONFORMIDAD CON EL MARCO NORMATIVO APLICABLE EN LA MATERIA.</t>
  </si>
  <si>
    <t>JAIRO CARDENAS SILVA</t>
  </si>
  <si>
    <t>PENDIENTE PAGOS $ 33,866,667</t>
  </si>
  <si>
    <t>FDLM-CD-083-2020</t>
  </si>
  <si>
    <t>084-2020</t>
  </si>
  <si>
    <t>PRESTAR SUS SERVICIOS PARA APOYAR TÉCNICAMENTE AL ÁREA DE GESTIÓN DE DESARROLLO LOCAL DE LA ALCALDÍA LOCAL DE LOS MÁRTIRES</t>
  </si>
  <si>
    <t>HECTOR ALFONSO DELGADO RODRIGUEZ</t>
  </si>
  <si>
    <t>PENDIENTE PAGOS $ 10,005,000</t>
  </si>
  <si>
    <t>FDLM-CD-084-2020</t>
  </si>
  <si>
    <t>085-2020</t>
  </si>
  <si>
    <t>LUZ MARLENY TORRES HERNANDEZ</t>
  </si>
  <si>
    <t>PENDIENTE PAGOS $ 4,915,697</t>
  </si>
  <si>
    <t>FDLM-CD-085-2020</t>
  </si>
  <si>
    <t>086-2020</t>
  </si>
  <si>
    <t>PRESTAR LOS SERVICIOS PROFESIONALES COMO ABOGADO PARA APOYAR LAS DIFERENTES ETAPAS CONTRACTUALES, Y DEMÁS LABORES PROPIAS DE LA OFICINA DE CONTRATACIÓN DEL FONDO DE DESARROLLO LOCAL DE LOS MÁRTIRES.</t>
  </si>
  <si>
    <t>MILTON RICARDO CASAS IREGUI</t>
  </si>
  <si>
    <t>PENDIENTE PAGOS $ 18,000,000</t>
  </si>
  <si>
    <t>FDLM-CD-086-2020</t>
  </si>
  <si>
    <t>087-2020</t>
  </si>
  <si>
    <t xml:space="preserve">
APOYAR JURÍDICAMENTE LA EJECUCIÓN DE LAS ACCIONES REQUERIDAS PARA LA DEPURACIÓN DE LAS ACTUACIONES ADMINISTRATIVAS QUE CURSAN EN LA ALCALDÍA LOCAL.
</t>
  </si>
  <si>
    <t>JOSE MARIA CONDE AREVALO</t>
  </si>
  <si>
    <t>PENDIENTE PAGOS $ 14,700,000</t>
  </si>
  <si>
    <t>FDLM-CD-087-2020</t>
  </si>
  <si>
    <t>088-2020</t>
  </si>
  <si>
    <t>PRESTAR LOS SERVICIOS PROFESIONALES ADMINISTRATIVOS DEL ÁREA DE CONTRATACIÓN DEL FONDO DE DESARROLLO LOCAL DE LA LOCALIDAD DE LOS MÁRTIRES.</t>
  </si>
  <si>
    <t>PENDIENTE PAGOS $ 13,800,000</t>
  </si>
  <si>
    <t>FDLM-CD-088-2020</t>
  </si>
  <si>
    <t>089-2020</t>
  </si>
  <si>
    <t>MONICA ALEJANDRA DIAZ CHACON</t>
  </si>
  <si>
    <t>FDLM-CD-089-2020</t>
  </si>
  <si>
    <t>090-2020</t>
  </si>
  <si>
    <t>LA PRESTACIÓN DEL SERVICIO DE VIGILANCIA Y SEGURIDAD PRIVADA PARA LOS PREDIOS DE PROPIEDAD Y/O TENENCIA DE LA ALCALDÍA LOCAL DE LOS MÁRTIRES, DE CONFORMIDAD CON LAS CONDICIONES TÉCNICAS ESTABLECIDAS EN EL DOCUMENTO DE CONDICIONES ESPECIALES, SEGÚN EL PROCEDIMIENTO ESTABLECIDO EN EL REGLAMENTO DE FUNCIONAMIENTO Y OPERACIÓN DE LA BOLSA PARA EL MERCADO DE COMPRAS PÚBLICAS – MCP- DE LA BOLSA MERCANTIL DE COLOMBIA S.A.</t>
  </si>
  <si>
    <t>MIGUEL QUIJANO Y COMPAÑIA S A</t>
  </si>
  <si>
    <t>9 MESES</t>
  </si>
  <si>
    <t>3-1-2-02-02-03-0005-001</t>
  </si>
  <si>
    <t>FDLM-SABMC-001-2020</t>
  </si>
  <si>
    <t>091-2020</t>
  </si>
  <si>
    <t xml:space="preserve">	PRESTAR SERVICIOS PROFESIONALES AL ÁREA DE GESTIÓN PARA EL DESARROLLO ADMINISTRATIVO Y FINANCIERO, EN LAS ACTIVIDADES DE SEGUIMIENTO A LA INVERSIÓN, SOLICITUDES DE INFORMACIÓN A PROVEEDORES Y APOYO EN LA PROYECCIÓN DE INFORMES REQUERIDOS POR EL PROFESIONAL ESPECIALIZADO DEL ÁREA DE GESTIÓN DEL FONDO DE DESARROLLO LOCAL DE LOS MÁRTIRES.</t>
  </si>
  <si>
    <t>PENDIENTE PAGOS $ 15,190,000</t>
  </si>
  <si>
    <t>FDLM-CD-091-2020</t>
  </si>
  <si>
    <t>092-2020</t>
  </si>
  <si>
    <t>JAIRO ARMANDO PEÑA RIOS</t>
  </si>
  <si>
    <t>PENDIENTE PAGOS $ 20,398,000</t>
  </si>
  <si>
    <t>FDLM-CD-092-2020</t>
  </si>
  <si>
    <t>093-2020</t>
  </si>
  <si>
    <t>RENNE ROMERO HERNANDEZ</t>
  </si>
  <si>
    <t>PENDIENTE PAGOS $ 18,600,000</t>
  </si>
  <si>
    <t>FDLM-CD-093-2020</t>
  </si>
  <si>
    <t>094-2020</t>
  </si>
  <si>
    <t>PRESTAR LOS SERVICIOS PROFESIONALES PARA ADMINISTRAR LA RED DE VOZ Y DATOS Y EL MANEJO DE LA PLATAFORMA INFORMÁTICA DE LAS DIFERENTES DEPENDENCIAS DE LA ENTIDAD</t>
  </si>
  <si>
    <t>PENDIENTE PAGOS $ 1,659,000</t>
  </si>
  <si>
    <t>FDLM-CD-094-2020</t>
  </si>
  <si>
    <t>095-2020</t>
  </si>
  <si>
    <t>PRESTAR LOS SERVICIOS DE APOYO A GESTIÓN EN LAS DIFERENTES LABORES ADMINISTRATIVAS QUE SURJAN DE LAS ACTIVIDADES DE LA JUNTA ADMINISTRADORA LOCAL DE LOS MÁRTIRES.</t>
  </si>
  <si>
    <t>5 MESES</t>
  </si>
  <si>
    <t>PENDIENTE PAGOS $ 5,530,000</t>
  </si>
  <si>
    <t>FDLM-CD-095-2020</t>
  </si>
  <si>
    <t>096-2020</t>
  </si>
  <si>
    <t>PENDIENTE PAGOS $ 11,433,333</t>
  </si>
  <si>
    <t>FDLM-096-2020</t>
  </si>
  <si>
    <t>097-2020</t>
  </si>
  <si>
    <t>LILY ESTHER MIELES DOVALE</t>
  </si>
  <si>
    <t>PENDIENTE PAGOS $ 22,376,667</t>
  </si>
  <si>
    <t>FDLM-CD-097- 2020</t>
  </si>
  <si>
    <t>098-2020</t>
  </si>
  <si>
    <t>PRESTAR LOS SERVICIOS DE APOYO AL ÁREA DE GESTIÓN POLICIVA Y JURÍDICA DE LA LOCALIDAD DE LOS MÁRTIRES DE CONFORMIDAD CON LOS LINEAMIENTOS DEL JEFE DEL ÁREA.</t>
  </si>
  <si>
    <t>PENDIENTE PAGOS $ 8,400,000</t>
  </si>
  <si>
    <t>FDLM-CD-098-2020</t>
  </si>
  <si>
    <t>099-2020</t>
  </si>
  <si>
    <t>PRESTAR SUS SERVICIOS TÉCNICOS DE APOYO AL ÁREA DE GESTIÓN DE DESARROLLO LOCAL EN LA ELABORACIÓN DE ESTUDIOS PREVIOS, SEGUIMIENTO Y CONTROL DE PROCESOS DEL RUBRO DE GASTOS DE FUNCIONAMIENTO Y DEMÁS ACTIVIDADES TÉCNICAS QUE REQUIERA EL ÁREA DE GESTIÓN DEL DESARROLLO LOCAL DE LOS MÁRTIRES.</t>
  </si>
  <si>
    <t>PENDIENTE PAGOS $ 1,283,334</t>
  </si>
  <si>
    <t>FDLM-CD-099-2020</t>
  </si>
  <si>
    <t>100-2020</t>
  </si>
  <si>
    <t>PRESTAR LOS SERVICIOS PROFESIONALES DE APOYO AL ÁREA FINANCIERA DEL FONDO DE DESARROLLO LOCAL (PRESUPUESTO Y CONTABILIDAD) EN EL DESARROLLO DE ACTIVIDADES QUE SE REQUIERAN, ADEMÁS DEL MANEJO DE LOS APLICATIVOS PREDIS, OPGET, ORFEO, PAC, SIPROJ, SICO, SIPSE Y BOG DATA.</t>
  </si>
  <si>
    <t>PENDIENTE PAGOS $ 12,719,000</t>
  </si>
  <si>
    <t>FDLM-CD-100-2020</t>
  </si>
  <si>
    <t>101-2020</t>
  </si>
  <si>
    <t>PRESTAR SUS SERVICIOS PROFESIONALES A LA OFICINA DE PLANEACIÓN DEL FONDO DE DESARROLLO LOCAL DE LOS MÁRTIRES PARA LA COORDINACIÓN Y ACOMPAÑAMIENTO DE LAS INSTANCIAS DE COORDINACIÓN INTERINSTITUCIONALES E INSTANCIAS DE PARTICIPACIÓN LOCALES, ASÍ COMO EN LA FORMULACIÓN PRE CONTRACTUAL, APOYO A LA SUPERVISIÓN, SEGUIMIENTO AL PLAN DE DESARROLLO LOCAL Y EVALUACIÓN DE PROYECTOS ASÍ COMO LAS DEMÁS ACTIVIDADES RELACIONADAS CON EL ÁREA DE PLANEACIÓN, EN CUMPLIMIENTO DEL PLAN DE DESARROLLO LOCAL VIGENTE</t>
  </si>
  <si>
    <t>PENDIENTE PAGOS $ 1,470,000</t>
  </si>
  <si>
    <t>FDLM-CD-101-2020</t>
  </si>
  <si>
    <t>102-2020</t>
  </si>
  <si>
    <t>PENDIENTE DE PAGO $ 12,740,000</t>
  </si>
  <si>
    <t>FDLM-102-2020</t>
  </si>
  <si>
    <t>103-2020</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</si>
  <si>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</si>
  <si>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ALEJANDRA JARAMILLO GONZALEZ</t>
  </si>
  <si>
    <t>PENDIENTE DE PAGO $ 13,430,000</t>
  </si>
  <si>
    <t>FDLM-CD-103-2020</t>
  </si>
  <si>
    <t>104-2020</t>
  </si>
  <si>
    <t>PRESTAR LOS SERVICIOS DE APOYO A LA GESTIÓN PARA EL PROCESO DE RADICACIÓN, NOTIFICACIÓN Y ENTREGA DE LA CORRESPONDENCIA INTERNA Y EXTERNA DE LA ALCALDÍA LOCAL DE LOS MÁRTIRES.</t>
  </si>
  <si>
    <t>JAVIER CRUZ VALBUENA</t>
  </si>
  <si>
    <t>PENDIENTE PAGOS $ 8,374,241</t>
  </si>
  <si>
    <t>FDLM-CD-104-2020</t>
  </si>
  <si>
    <t>105-2020</t>
  </si>
  <si>
    <t>PRESTAR SUS SERVICIOS PARA APOYAR EL CENTRO DE DOCUMENTACIÓN E INFORMACIÓN - CDI - EN EL PROCESO DE RADICACIÓN, NOTIFICACIÓN Y ENTREGA DE LA CORRESPONDENCIA INTERNA Y EXTERNA DE ACUERDO CON LOS PROCEDIMIENTOS ESTABLECIDOS PARA TAL FIN, DE LAS DIFERENTES DEPENDENCIAS DE LA ALCALDÍA LOCAL DE LOS MÁRTIRES</t>
  </si>
  <si>
    <r>
      <t xml:space="preserve">NATALIA IBAÑEZ RONDON </t>
    </r>
    <r>
      <rPr>
        <rFont val="Arial"/>
        <color rgb="FFFF0000"/>
        <sz val="10.0"/>
      </rPr>
      <t>CESION(MARIA ALEJANDRA MARTINEZ DE LA PEÑA)</t>
    </r>
  </si>
  <si>
    <t>PENDIENTE PAGOS $ 11,470,800</t>
  </si>
  <si>
    <t>FDLM-CD-105-2020</t>
  </si>
  <si>
    <t>106-2020</t>
  </si>
  <si>
    <t>APOYAR TÉCNICAMENTE LAS DISTINTAS ETAPAS DE LOS PROCESOS DE COMPETENCIA DE LAS INSPECCIONES DE POLICÍA</t>
  </si>
  <si>
    <t>CARLOS ANDRES SERRANO GARZON</t>
  </si>
  <si>
    <t>PENDIENTE DE PAGO $ 10,081,274</t>
  </si>
  <si>
    <t>FDLM-CD-106-2020</t>
  </si>
  <si>
    <t>107-2020</t>
  </si>
  <si>
    <t>PRESTAR LOS SERVICIOS PROFESIONALES PARA LIDERAR Y GARANTIZAR LA IMPLEMENTACIÓN Y SEGUIMIENTO DE LOS PROCESOS Y PROCEDIMIENTOS DEL SERVICIO SOCIAL DEL APOYO ECONÓMICO SUBSIDIO TIPO C EN EL PROYECTO NO. 1489 DENOMINADO: “UNA VEJEZ MEJOR PARA TODAS LAS PERSONAS MAYORES DIGNAS, ACTIVAS Y FELICES”.</t>
  </si>
  <si>
    <t>ANDRÉS RICARDO MARTÍNEZ GÓMEZ</t>
  </si>
  <si>
    <t>PENDIENTE POR PAGAR $ 13,933,333</t>
  </si>
  <si>
    <t>FDLM-CD-107-2020</t>
  </si>
  <si>
    <t>108-2020</t>
  </si>
  <si>
    <t>PRESTAR LOS SERVICIOS DE APOYO ADMINISTRATIVO AL ÁREA DE GESTIÓN POLICIVA Y JURÍDICA DE LA ALCALDÍA LOCAL DE LOS MÁRTIRES.</t>
  </si>
  <si>
    <t>FREDY ALONSO SANCHEZ RAMIREZ</t>
  </si>
  <si>
    <t>PENDIENTE PAGOS $ 3,979,333</t>
  </si>
  <si>
    <t>FDLM-108-2020</t>
  </si>
  <si>
    <t>109-2020</t>
  </si>
  <si>
    <t>PRESTAR SUS SERVICIOS DE APOYO ASISTENCIAL PARA CON EL DESPACHO DE LA LOCAL DE LOS MÁRTIRES, ESPECIALMENTE EN DISTRIBUCIÓN Y CUSTODIA DE LA CORRESPONDENCIA, ATENCIÓN TELEFÓNICA Y FOTOCOPIADO DE DOCUMENTOS</t>
  </si>
  <si>
    <t>PATRICIA BUCURU MORALES</t>
  </si>
  <si>
    <t>PENDIENTE PAGOS $ 6,232,000</t>
  </si>
  <si>
    <t>FDLM-109-2020</t>
  </si>
  <si>
    <t>110-2020</t>
  </si>
  <si>
    <t xml:space="preserve">	PRESTAR SUS SERVICIOS PROFESIONALES A LA OFICINA DE PLANEACIÓN DEL FONDO DE DESARROLLO LOCAL DE LOS MÁRTIRES PARA LA COORDINACIÓN Y ACOMPAÑAMIENTO DE LAS INSTANCIAS DE COORDINACIÓN INTERINSTITUCIONALES E INSTANCIAS DE PARTICIPACIÓN LOCALES, ASÍ COMO EN LA FORMULACIÓN PRE CONTRACTUAL, APOYO A LA SUPERVISIÓN, SEGUIMIENTO AL PLAN DE DESARROLLO LOCAL Y EVALUACIÓN DE PROYECTOS ASÍ COMO LAS DEMÁS ACTIVIDADES RELACIONADAS CON EL ÁREA DE PLANEACIÓN, EN CUMPLIMIENTO DEL PLAN DE DESARROLLO LOCAL VIGENTE</t>
  </si>
  <si>
    <t>YADIRA ELIANA CRUZ GONZÁLEZ</t>
  </si>
  <si>
    <t>PENDIENTE PAGOS $ 12,413,333</t>
  </si>
  <si>
    <t>FDLM-CD-110-2020</t>
  </si>
  <si>
    <t>111-2020</t>
  </si>
  <si>
    <t>APOYAR JURÍDICAMENTE LA EJECUCIÓN DE LAS ACCIONES REQUERIDAS PARA LA DEPURACIÓN DE LAS ACTUACIONES ADMINISTRATIVAS QUE CURSAN EN LA ALCALDÍA LOCAL</t>
  </si>
  <si>
    <t>JHOAN SEBASTIÁN PINILLA PÉREZ</t>
  </si>
  <si>
    <t>PENDIENTE PAGOS $ 12,576,667</t>
  </si>
  <si>
    <t>FDLM-CD-111-2020</t>
  </si>
  <si>
    <t>112-2020</t>
  </si>
  <si>
    <t>PRESTAR LOS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</si>
  <si>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YENSSY LAURA RODRIGUEZ PEDROZA</t>
  </si>
  <si>
    <t>PENDIENTE PAGOS $ 7,821,000</t>
  </si>
  <si>
    <t>FDLM-CD-112-2020</t>
  </si>
  <si>
    <t>113-2020</t>
  </si>
  <si>
    <t>RICARDO ERNESTO SANCHEZ MENESES</t>
  </si>
  <si>
    <t>PENDIENTE PAGOS $ 11,142,247</t>
  </si>
  <si>
    <t>FDLM-CD-113-2020</t>
  </si>
  <si>
    <t>114-2020</t>
  </si>
  <si>
    <t xml:space="preserve">	PRESTAR SUS SERVICIOS PROFESIONALES A LA OFICINA DE PLANEACIÓN DEL FONDO DE DESARROLLO LOCAL DE LOS MÁRTIRES PARA LA COORDINACIÓN Y ACOMPAÑAMIENTO DE LAS INSTANCIAS DE COORDINACIÓN INTERINSTITUCIONALES E INSTANCIAS DE PARTICIPACIÓN LOCALES, ASÍ COMO EN LA FORMULACIÓN PRE CONTRACTUAL, APOYO A LA SUPERVISIÓN, SEGUIMIENTO AL PLAN DE DESARROLLO LOCAL Y EVALUACIÓN DE PROYECTOS ASÍ COMO LAS DEMÁS ACTIVIDADES RELACIONADAS CON EL ÁREA DE PLANEACIÓN, EN CUMPLIMIENTO DEL PLAN DE DESARROLLO LOCAL VIGENTE.</t>
  </si>
  <si>
    <t>MARIA DEL PILAR VARGAS TALERO</t>
  </si>
  <si>
    <t>PENDIENTE PAGOS $ 14,863,333</t>
  </si>
  <si>
    <t>FDLM-CD-114-2020</t>
  </si>
  <si>
    <t>115-2020</t>
  </si>
  <si>
    <t>APOYAR EN LAS TAREAS OPERATIVAS DE CARÁCTER ARCHIVÍSTICO DESARROLLADAS EN LA ALCALDÍA LOCAL PARA GARANTIZAR LA APLICACIÓN CORRECTA DE LOS PROCEDIMIENTOS TÉCNICOS</t>
  </si>
  <si>
    <t>PENDIENTE PAGOS $ 8,671,000</t>
  </si>
  <si>
    <t>FDLM-CD-115-2020</t>
  </si>
  <si>
    <t>116-2020</t>
  </si>
  <si>
    <t>PRESTAR SUS SERVICIOS COMO PERSONAL DE APOYO EN LA CONDUCCIÓN DE LOS VEHÍCULOS LIVIANOS O PESADOS DE PROPIEDAD DEL FONDO DE DESARROLLO LOCAL DE LOS MÁRTIRES, DE CONFORMIDAD CON LOS LINEAMIENTOS DEL DESPACHO.</t>
  </si>
  <si>
    <t>GERMAN MORENO PARRA</t>
  </si>
  <si>
    <t>PENDIENTE PAGOS $ 8,853,334</t>
  </si>
  <si>
    <t>FDLM-116-2020</t>
  </si>
  <si>
    <t>117-2020</t>
  </si>
  <si>
    <t>CONCURSO DE MÉRITOS ABIERTO</t>
  </si>
  <si>
    <t>SELECCIONAR UN INTERMEDIARIO DE SEGUROS, LEGALMENTE CONSTITUIDO EN COLOMBIA, QUE ASESORE AL FONDO DE DESARROLLO LOCAL DE LOS MARTIRES EN LA CONTRATACIÓN Y ADMINISTRACIÓN DEL PROGRAMA DE SEGUROS REQUERIDO PARA LA ADECUADA PROTECCIÓN DE LOS BIENES MUEBLES, INMUEBLES E INTERESES PATRIMONIALES DE LA ENTIDAD Y LOS BIENES POR LOS CUALES SEA O LLEGARE A SER LEGALMENTE RESPONSABLE, ASI COMO DE LA GESTION INTEGRAL DE ADMINISTRACION DE SINIESTROS Y RECLAMACIONES</t>
  </si>
  <si>
    <t xml:space="preserve">	JARGU S. A. CORREDORES DE SEGUROS</t>
  </si>
  <si>
    <t>NO REQUIERE PAGOS</t>
  </si>
  <si>
    <t>FDLM-CMA-001-2020</t>
  </si>
  <si>
    <t>118-2020</t>
  </si>
  <si>
    <t>ENTREGAR A TÍTULO DE ARRENDAMIENTO UN INMUEBLE CON DESTINO A BODEGA PARA LOS BIENES MUEBLES INCAUTADOS CON OCASIÓN DE LA RECUPERACIÓN DEL ESPACIO PÚBLICO DE LA LOCALIDAD DE LOS MARTIRES.</t>
  </si>
  <si>
    <t>JULIANA ZAPATA ZULETA</t>
  </si>
  <si>
    <t>3-1-2-02-02-0003-004</t>
  </si>
  <si>
    <t>PENDIENTE PAGOS $ 43,800,000</t>
  </si>
  <si>
    <t>FDLM-CD-118-2020</t>
  </si>
  <si>
    <t>119-2020</t>
  </si>
  <si>
    <t>APOYAR AL EQUIPO DE PRENSA Y COMUNICACIONES DE LA ALCALDÍA LOCAL EN LA REALIZACIÓN DE PRODUCTOS Y PIEZAS DIGITALES, IMPRESAS Y PUBLICITARIAS DE GRAN FORMATO Y DE ANIMACIÓN GRÁFICA, ASÍ COMO APOYAR LA PRODUCCIÓN Y MONTAJE DE EVENTOS</t>
  </si>
  <si>
    <t>PENDIENTE PAGOS $ 12,640,000</t>
  </si>
  <si>
    <t>FDLM-CD-119-2020</t>
  </si>
  <si>
    <t>120-2020</t>
  </si>
  <si>
    <t>APOYAR AL EQUIPO DE PRENSA Y COMUNICACIONES DE LA ALCALDÍA LOCAL EN LA REALIZACIÓN Y PUBLICACIÓN DE CONTENIDOS DE REDES SOCIALES Y CANALES DE DIVULGACIÓN DIGITAL (SITIO WEB) DE LA ALCALDÍA LOCAL</t>
  </si>
  <si>
    <t>MONICA VARGAS LEON</t>
  </si>
  <si>
    <t>PENDIENTE PAGOS $ 12,903,333</t>
  </si>
  <si>
    <t>FDLM-CD-120-2020</t>
  </si>
  <si>
    <t>121-2020</t>
  </si>
  <si>
    <t>APOYAR EL CUBRIMIENTO DE LAS ACTIVIDADES, CRONOGRAMAS Y AGENDA DE LA ALCALDÍA LOCAL A NIVEL INTERNO Y EXTERNO, ASÍ COMO LA GENERACIÓN DE CONTENIDOS PERIODÍSTICOS</t>
  </si>
  <si>
    <t>MARIA ALEJANDRA ARIZA ROBELTO</t>
  </si>
  <si>
    <t>FDLM-CD-121-2020</t>
  </si>
  <si>
    <t>122-2020</t>
  </si>
  <si>
    <t>APOYAR LA FORMULACIÓN, GESTIÓN Y SEGUIMIENTO DE ACTIVIDADES ENFOCADAS A LA GESTIÓN AMBIENTAL EXTERNA, ENCAMINADAS A LA MITIGACIÓN DE LOS DIFERENTES IMPACTOS AMBIENTALES Y LA CONSERVACIÓN DE LOS RECURSOS NATURALES DE LA LOCALIDAD</t>
  </si>
  <si>
    <t>PENDIENTE DE PAGO $ 14,700,000</t>
  </si>
  <si>
    <t>FDLM-CD-122-2020</t>
  </si>
  <si>
    <t>123-2020</t>
  </si>
  <si>
    <t>PRESTAR SERVICIOS PROFESIONALES COMO ENLACE EN TEMAS DE GESTIÓN DE RIESGO Y AGLOMERACIONES, A CARGO DE LA LOCALIDAD DE LOS MÁRTIRES DE CONFORMIDAD CON EL MARCO NORMATIVO APLICABLE PARA LA MATERIA</t>
  </si>
  <si>
    <t>PENDIENTE PAGOS $ 16,675,667</t>
  </si>
  <si>
    <t>FDLM-CD-123-2020</t>
  </si>
  <si>
    <t>124-2020</t>
  </si>
  <si>
    <t>PENDIENTE PAGOS $ 7,289,100</t>
  </si>
  <si>
    <t>FDLM-124-2020</t>
  </si>
  <si>
    <t>125-2020</t>
  </si>
  <si>
    <t>JOSE ORLANDO RUIZ GARCIA</t>
  </si>
  <si>
    <t>PENDIENTE PAGOS $ 6,961,500</t>
  </si>
  <si>
    <t>FDLM-125-2020</t>
  </si>
  <si>
    <t>126-2020</t>
  </si>
  <si>
    <t>JUAN SEBASTIAN PERALTA PIÑEROS</t>
  </si>
  <si>
    <t>PENDIENTE PAGOS $ 12,508,333</t>
  </si>
  <si>
    <t>FDLM-CD-126-2020</t>
  </si>
  <si>
    <t>127-2020</t>
  </si>
  <si>
    <t>APOYAR Y DAR SOPORTE TÉCNICO AL ADMINISTRADOR Y USUARIO FINAL DE LA RED DE SISTEMAS Y TECNOLOGÍA E INFORMACIÓN DE LA ALCALDÍA LOCAL</t>
  </si>
  <si>
    <t>PENDIENTE DE PAGO $ 11,339,000</t>
  </si>
  <si>
    <t>FDLM-CD-127-2020</t>
  </si>
  <si>
    <t>128-2020</t>
  </si>
  <si>
    <t>PRESTAR LOS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t>
  </si>
  <si>
    <t>PENDIENTE PAGOS $ 5,767,000</t>
  </si>
  <si>
    <t>FDLM-CD-128-2020</t>
  </si>
  <si>
    <t>129-2020</t>
  </si>
  <si>
    <t>SHARON PAULETT BERNAL AGUDELO</t>
  </si>
  <si>
    <t>PENDIENTE PAGOS $ 13,956,667</t>
  </si>
  <si>
    <t>FDLM-CD-129-2020</t>
  </si>
  <si>
    <t>130-2020</t>
  </si>
  <si>
    <t>APOYAR TÉCNICAMENTE A LOS RESPONSABLES E INTEGRANTES DE LOS PROCESOS EN LA IMPLEMENTACIÓN DE HERRAMIENTAS DE GESTIÓN, SIGUIENDO LOS LINEAMIENTOS METODOLÓGICOS ESTABLECIDOS POR LA OFICINA ASESORA DE PLANEACIÓN DE LA SECRETARÍA DISTRITAL DE GOBIERNO.</t>
  </si>
  <si>
    <t>ADRIAN MAURICIO CASTELLANOS GARCIA</t>
  </si>
  <si>
    <t>PENDIENTE PAGO POR $ 17,966,667</t>
  </si>
  <si>
    <t>FDLM-CD-130-2020.</t>
  </si>
  <si>
    <t>131-2020</t>
  </si>
  <si>
    <t>LAURA JANNETH RICO BELTRAN</t>
  </si>
  <si>
    <t>PENDIENTE PAGOS $ 17,966,670</t>
  </si>
  <si>
    <t>FDLM-CD-131-2020</t>
  </si>
  <si>
    <t>132-2020</t>
  </si>
  <si>
    <t>TATIANA GARCIA AROCA</t>
  </si>
  <si>
    <t>PENDIENTE PAGOS $ 9,528,067</t>
  </si>
  <si>
    <t>FDLM-132-2020</t>
  </si>
  <si>
    <t>133-2020</t>
  </si>
  <si>
    <t>DARIO ALEXANDER ALBARRACIN VALBERRAMA</t>
  </si>
  <si>
    <t>PENDIENTE PAGOS $ 11,306,104</t>
  </si>
  <si>
    <t>FDLM-CD-133-2020</t>
  </si>
  <si>
    <t>135-2020</t>
  </si>
  <si>
    <t>SELECCIÓN ABREVIADA MENOR CUANTÍA</t>
  </si>
  <si>
    <t>CONTRATAR LA PRESTACIÓN DE SERVICIOS DE APOYO METODOLÓGICO, LOGÍSTICO, SISTEMATIZACIÓN, ENTREGA DE DOCUMENTOS FINALES Y SOCIALIZACION DE RESULTADOS, PARA LA REALIZACIÓN DE LOS ENCUENTROS CIUDADANOS EN LA LOCALIDAD DE LOS MÁRTIRES, EN EL MARCO DEL PROCESO DE FORMULACIÓN DEL PLAN DE DESARROLLO LOCAL 2021-2024. DE ACUERDO AL ANEXO TÉCNICO, PLIEGO DE CONDICIONES Y ESTUDIOS PREVIOS</t>
  </si>
  <si>
    <t>CARLOS ALBERTO PINZÓN MOLINA</t>
  </si>
  <si>
    <t>3-3-1-15-07-45-1525-000</t>
  </si>
  <si>
    <t>PENDIENTE DE PAGOS $ 113,924,750</t>
  </si>
  <si>
    <t>FDLM-SAMC-002-2020</t>
  </si>
  <si>
    <t>136-2020</t>
  </si>
  <si>
    <t xml:space="preserve">
PRESTAR LOS SERVICIOS DE APOYO A LA GESTIÓN PARA EL PROCESO DE RADICACIÓN, NOTIFICACIÓN Y ENTREGA DE LA CORRESPONDENCIA INTERNA Y EXTERNA DE LA ALCALDÍA LOCAL DE LOS MÁRTIRES.</t>
  </si>
  <si>
    <t>PENDINETE PAGOS $ 8,216,236</t>
  </si>
  <si>
    <t>FDLM-CD-136-2020</t>
  </si>
  <si>
    <t>137-2020</t>
  </si>
  <si>
    <t xml:space="preserve">
PRESTAR SUS SERVICIOS PROFESIONALES A LA OFICINA DE PLANEACIÓN DEL FONDO DE DESARROLLO LOCAL DE LOS MÁRTIRES PARA LA COORDINACIÓN Y ACOMPAÑAMIENTO DE LAS INSTANCIAS DE COORDINACIÓN INTERINSTITUCIONALES E INSTANCIAS DE PARTICIPACIÓN LOCALES, ASÍ COMO EN LA FORMULACIÓN PRE CONTRACTUAL, APOYO A LA SUPERVISIÓN, SEGUIMIENTO AL PLAN DE DESARROLLO LOCAL Y EVALUACIÓN DE PROYECTOS ASÍ COMO LAS DEMÁS ACTIVIDADES RELACIONADAS CON EL ÁREA DE PLANEACIÓN, EN CUMPLIMIENTO DEL PLAN DE DESARROLLO LOCAL VIGENTE.
</t>
  </si>
  <si>
    <t>EDILSON ALVEIRO ZABALETA CUELLAR</t>
  </si>
  <si>
    <t>PENDIENTE PAGOS $ 16,986,667</t>
  </si>
  <si>
    <t>FDLM-CD-137-2020</t>
  </si>
  <si>
    <t>138-2020</t>
  </si>
  <si>
    <t xml:space="preserve">
PRESTAR SERVICIOS PROFESIONALES EN LOS PROYECTOS QUE TIENEN POR OBJETO LA CONSTRUCCIÓN, MANTENIMIENTO Y DOTACIÓN DE PARQUES VECINALES Y/O DE BOLSILLO DE LA LOCALIDAD DE LOS MÁRTIRES. </t>
  </si>
  <si>
    <t>PENDIENTE PAGOS $ 19,668,000</t>
  </si>
  <si>
    <t>FDLM-CD-138-2020</t>
  </si>
  <si>
    <t>139-2020</t>
  </si>
  <si>
    <t>PRESTAR SUS SERVICIOS PROFESIONALES EN EL ÁREA DE GESTIÓN DE DESARROLLO LOCAL PARA VERIFICAR LA ESTABILIDAD Y CALIDAD DE LAS OBRAS DE INFRAESTRUCTURA Y LOS ELEMENTOS DE DOTACIÓN INCLUIDOS EN SU ALCANCE, EJECUTADAS CON RECURSOS DEL FONDO DE DESARROLLO LOCAL DE LOS MÁRTIRES Y QUE CUENTEN CON PÓLIZA DE ESTABILIDAD VIGENTE, EN CUMPLIMIENTO DEL ARTÍCULO 4O, NUMERAL 4O DE LA LEY 80 DE 1993.</t>
  </si>
  <si>
    <t>PENDIENTE PAGOS $ 20,462,667</t>
  </si>
  <si>
    <t>FDLM-CD-139-2020</t>
  </si>
  <si>
    <t>140-2020</t>
  </si>
  <si>
    <t>PRESTAR SERVICIOS PROFESIONALES EN LOS PROYECTOS QUE TIENEN POR OBJETO LA CONSTRUCCIÓN, REHABILITACIÓN Y MANTENIMIENTO DE LA INFRAESTRUCTURA VIAL Y ESPACIO PÚBLICO DE LA LOCALIDAD DE LOS MÁRTIRES.</t>
  </si>
  <si>
    <t>DANIEL MAURICIO ROJAS VALBUENA</t>
  </si>
  <si>
    <t>PENDIENTE PAGOS $ 27,217,333</t>
  </si>
  <si>
    <t>FDLM-CD-140-2020</t>
  </si>
  <si>
    <t>141-2020</t>
  </si>
  <si>
    <t>PENDIENTE PAGOS $ 14,878,334</t>
  </si>
  <si>
    <t>FDLM-CD-141-2020</t>
  </si>
  <si>
    <t>142-2020</t>
  </si>
  <si>
    <t>DIEGO ALEJANDRO SILVA ZAPATA</t>
  </si>
  <si>
    <t>PENDIENTE PAGOS $ 9,102,000</t>
  </si>
  <si>
    <t>FDLM-CD-142-2020</t>
  </si>
  <si>
    <t>143-2020</t>
  </si>
  <si>
    <t>PRESTAR LOS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</si>
  <si>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DIANA CAROLINA RAMIREZ</t>
  </si>
  <si>
    <t>PENDIENTE PAGOS $ 6,478,000</t>
  </si>
  <si>
    <t>FDLM-CD-143-2020</t>
  </si>
  <si>
    <t>144-2020</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</si>
  <si>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t>
  </si>
  <si>
    <t>LUZ ESTUARD HURTADO LEMUS</t>
  </si>
  <si>
    <t>PENDIENTE PAGOS $ 15,800,000</t>
  </si>
  <si>
    <t>FDLM-CD-144-2020</t>
  </si>
  <si>
    <t>145-2020</t>
  </si>
  <si>
    <r>
      <t>VALENTINO ENRIQUE RAMOS DOMINGUEZ</t>
    </r>
    <r>
      <rPr>
        <rFont val="Arial"/>
        <color rgb="FFFF0000"/>
        <sz val="10.0"/>
      </rPr>
      <t xml:space="preserve"> (MARIA ISABEL RAMOS DOMINGUEZ SEGÚN CEDULA )</t>
    </r>
  </si>
  <si>
    <t>PENDIENTE PAGOS $ 16,713,370</t>
  </si>
  <si>
    <t>FDLM-CD-145-2020</t>
  </si>
  <si>
    <t>146-2020</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</si>
  <si>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ALCALDIA.</t>
  </si>
  <si>
    <t>JESUS ENRIQUE OTALORA OTALORA</t>
  </si>
  <si>
    <t>PENDIENTE PAGOS $ 8,927,000</t>
  </si>
  <si>
    <t>FDLM-CD-146-2020</t>
  </si>
  <si>
    <t>147-2020</t>
  </si>
  <si>
    <t>PRESTAR SUS SERVICIOS PARA APOYAR EL CENTRO DE DOCUMENTACIÓN E INFORMACIÓN - CDI - EN EL PROCESO DE RADICACIÓN, NOTIFICACIÓN Y ENTREGA DE LA CORRESPONDENCIA INTERNA Y EXTERNA DE ACUERDO A LOS PROCEDIMIENTOS ESTABLECIDOS PARA TAL FIN, DE LAS DIFERENTES DEPENDENCIAS DE LA ALCALDÍA LOCAL DE LOS MÁRTIRES.</t>
  </si>
  <si>
    <t>HANS SNEIDER CABARCAS TOROS</t>
  </si>
  <si>
    <t>PENDIENTE PAGOS $ 8,137,000</t>
  </si>
  <si>
    <t>FDLM-CD-147-2020</t>
  </si>
  <si>
    <t>CI-003-2020</t>
  </si>
  <si>
    <t>CONVENIO INTERADMINISTRATIVO</t>
  </si>
  <si>
    <t>PROVEER UNA PLATAFORMA VIRTUAL Y SERVICIOS TECNOLOGICOS PARA LA REALIZACION DE LA VOTACION DE LOS PRESUPUESTOS PARTICIPATIVOS DE ACUERDO CON LOS LINEAMIENTOS ESTRATEGICOS QUE DETERMINEN LOS FDL.</t>
  </si>
  <si>
    <t xml:space="preserve">	EMPRESA DE TELECOMUNICACIONES DE BOGOTA SA ESP PUDIENDO IDENTIFICARSE PARA TODOS LOS EFECTOS CON LA SIGLA ETB S.A. E.S.P.</t>
  </si>
  <si>
    <t>27 DIAS</t>
  </si>
  <si>
    <t>CELEBRADO</t>
  </si>
  <si>
    <t>PENDIENTE PAGOS $ 11,604,880</t>
  </si>
  <si>
    <t>UN PAGO</t>
  </si>
  <si>
    <t>FDLM-CI-003-2020</t>
  </si>
  <si>
    <t>148-2020</t>
  </si>
  <si>
    <t>PRESTAR SUS SERVICIOS PROFESIONALES A LA OFICINA DE PLANEACIÓN DEL FONDO DE DESARROLLO LOCAL DE LOS MÁRTIRES PARA LA COORDINACIÓN Y ACOMPAÑAMIENTO DE LAS INSTANCIAS DE COORDINACIÓN INTERINSTITUCIONALES E INSTANCIAS DE PARTICIPACIÓN LOCALES, ASÍ COMO EN LA FORMULACIÓN PRE CONTRACTUAL, APOYO A LA SUPERVISIÓN, SEGUIMIENTO AL PLAN DE DESARROLLO LOCAL Y EVALUACIÓN DE PROYECTOS ASÍ COMO LAS DEMÁS ACTIVIDADES RELACIONADAS CON EL ÁREA DE PLANEACIÓN, EN CUMPLIMIENTO DEL PLAN DE DESARROLLO LOCAL VIGENTE.</t>
  </si>
  <si>
    <t>ANA MARÍA SERRANO ZAMORA</t>
  </si>
  <si>
    <t>FDLM-CD-148-2020</t>
  </si>
  <si>
    <t>149-2020</t>
  </si>
  <si>
    <t>PRESTAR LOS SERVICIOS DE APOYO LOGÍSTICO EN LAS DIFERENTES TAREAS DE BODEGAJE, TRASLADOS, MONTAJES Y DEMÁS ACTIVIDADES RELACIONADAS A CARGO DE LA ALCALDÍA LOCAL DE LOS MÁRTIRES.</t>
  </si>
  <si>
    <t>EDWIN ANDRES MOSQUERA ORTIZ</t>
  </si>
  <si>
    <t>PENDIENTE PAGOS $ 8,058,000</t>
  </si>
  <si>
    <t>FDLM-CD-149-2020</t>
  </si>
  <si>
    <t>150-2020</t>
  </si>
  <si>
    <t>APOYAR TÉCNICAMENTE LAS DISTINTAS ETAPAS DE LOS PROCESOS DE COMPETENCIA DE LAS INSPECCIONES DE POLICÍA DE LA LOCALIDAD, SEGÚN REPARTO</t>
  </si>
  <si>
    <t>FREDDY RICARDO BRIÑEZ MONTOYA</t>
  </si>
  <si>
    <t>PENDIENTE PAGOS $ 2,940,000</t>
  </si>
  <si>
    <t>FDLM-CD-150-2020</t>
  </si>
  <si>
    <t>151-2020</t>
  </si>
  <si>
    <t>PRESTAR LOS SERVICIOS TÉCNICOS DE APOYO AL DESPACHO DE LA ALCALDÍA LOCAL DE LOS MÁRTIRES, ESPECIALMENTE ASISTENCIA A REUNIONES, ELABORACIÓN DE LAS ACTAS QUE CORRESPONDAN, COORDINACIÓN DE LA AGENDA, CONTROL Y SEGUIMIENTO DE DOCUMENTOS</t>
  </si>
  <si>
    <t>MARTHA INES BERNAL ALVAREZ</t>
  </si>
  <si>
    <t>PENDIENTE PAGOS $ 11,339,000</t>
  </si>
  <si>
    <t>FDLM-CD-151-2020</t>
  </si>
  <si>
    <t>152-2020</t>
  </si>
  <si>
    <t>PENDIENTE PAGOS $ 31,416,000</t>
  </si>
  <si>
    <t>FDLM-CD-152-2020</t>
  </si>
  <si>
    <t>153-2020</t>
  </si>
  <si>
    <t>APOYAR ADMINISTRATIVA Y ASISTENCIALMENTE A LAS INSPECCIONES DE POLICÍA DE LA LOCALIDAD.</t>
  </si>
  <si>
    <t>PENDIENTE PAGOS $ 9,480,000</t>
  </si>
  <si>
    <t>FDLM-CD-153-2020</t>
  </si>
  <si>
    <t>154-2020</t>
  </si>
  <si>
    <t>GINA PAOLA ALBARRACIN</t>
  </si>
  <si>
    <t>FDLM-CD-154-2020</t>
  </si>
  <si>
    <t>155-2020</t>
  </si>
  <si>
    <t>LEIDY JOHANNA JOYA REY</t>
  </si>
  <si>
    <t>PENDIENTE PAGOS $ 9,144,000</t>
  </si>
  <si>
    <t>FDLM-CD-155-2020</t>
  </si>
  <si>
    <t>156-2020</t>
  </si>
  <si>
    <t>PRESTAR LOS SERVICIOS PROFESIONALES PARA LIDERAR LOS ASUNTOS REFERENTES AL ESPACIO PÚBLICO, VENDEDORES INFORMALES EN LA LOCALIDAD DE LOS MÁRTIRES Y ACOMPAÑAMIENTO EN OPERATIVOS IVC</t>
  </si>
  <si>
    <t>ANDRES FERNANDO RIVERA ACUÑA</t>
  </si>
  <si>
    <t>PENDIENTE POR PAGAR $ 18,324,000</t>
  </si>
  <si>
    <t>FDLM-CD-156-2020</t>
  </si>
  <si>
    <t>158-2020</t>
  </si>
  <si>
    <t>PRESTAR SUS SERVICIOS PARA APOYAR EL CENTRO DE DOCUMENTACIÓN E INFORMACIÓN - CDI - EN EL PROCESO DE RADICACIÓN, NOTIFICACIÓN Y ENTREGA DE LA CORRESPONDENCIA INTERNA Y EXTERNA DE LA ALCALDÍA LOCAL DE LOS MÁRTIRES Y CONTROL DE LOS DERECHOS DE PETICIÓN.</t>
  </si>
  <si>
    <t xml:space="preserve">EDISSON DAVID HERNÁNDEZ RAMÍREZ </t>
  </si>
  <si>
    <t>PENDIENTES PAGOS $ 9,478,800</t>
  </si>
  <si>
    <t>FDLM-CD-158-2020</t>
  </si>
  <si>
    <t>159-2020</t>
  </si>
  <si>
    <t>COORDINACIÓN Y ACOMPAÑAMIENTO DE LAS INSTANCIAS DE COORDINACIÓN INTERINSTITUCIONALES E INSTANCIAS DE PARTICIPACIÓN LOCALES, ASÍ COMO EN LA FORMULACIÓN PRE CONTRACTUAL, APOYO A LA SUPERVISIÓN, SEGUIMIENTO AL PLAN DE DESARROLLO LOCAL Y EVALUACIÓN DE PROYECTOS ASÍ COMO LAS DEMÁS ACTIVIDADES RELACIONADAS, EN CUMPLIMIENTO DEL PLAN DE DESARROLLO LOCAL VIGENTE ASÍ COMO GENERACIÓN Y PLANEACIÓN DE ACTIVIDADES ENCAMINADAS A LA FORMULACIÓN DE PLANES Y ESTRATEGIAS ORIENTADOS A LA REACTIVACIÓN ECONÓMICA</t>
  </si>
  <si>
    <t>MARIANA ISABEL ARTEAGA MEJIA</t>
  </si>
  <si>
    <t>PENDIENTE PAGOS $ 27,200,000</t>
  </si>
  <si>
    <t>FDLM-CD-159-2020</t>
  </si>
  <si>
    <t>160-2020</t>
  </si>
  <si>
    <t>PRESTAR LOS SERVICIOS PROFESIONALES PARA APOYAR LAS ACTIVIDADES DE SEGURIDAD LOCAL EN LA SENSIBILIZACIÓN Y PROMOCIÓN DE LA CONVIVENCIA CIUDADANA Y MEDIDAS DE PREVENCIÓN EN LA LOCALIDAD DE LOS MÁRTIRES.</t>
  </si>
  <si>
    <t>PENDIENTE DE PAGO $ 18,456,667</t>
  </si>
  <si>
    <t>FDLM-CD-160-2020</t>
  </si>
  <si>
    <t>161-2020</t>
  </si>
  <si>
    <t xml:space="preserve">PRESTAR SERVICIOS PROFESIONALES AL ÁREA DE GESTIÓN PARA EL DESARROLLO ADMINISTRATIVO Y FINANCIERO, EN LAS ACTIVIDADES DE SEGUIMIENTO A LA INVERSIÓN, SOLICITUDES DE INFORMACIÓN A PROVEEDORES Y APOYO EN LA PROYECCIÓN DE INFORMES REQUERIDOS EN EL ÁREA DE GESTIÓN DEL FONDO DE DESARROLLO LOCAL DE LOS MÁRTIRES. </t>
  </si>
  <si>
    <t>DANNA SALOME MARTINEZ RAMIREZ</t>
  </si>
  <si>
    <t>PENDIENTE DE PAGO $ 21,600,000</t>
  </si>
  <si>
    <t>FDLM-CD-161-2020</t>
  </si>
  <si>
    <t>162-2020</t>
  </si>
  <si>
    <t>JOSE VICENTE SANCHEZ DOMINGUEZ</t>
  </si>
  <si>
    <t>FDLM-CD-162-2020</t>
  </si>
  <si>
    <t>163-2020</t>
  </si>
  <si>
    <t>APOYAR JURÍDICAMENTE LA EJECUCIÓN DE ACCIONES REQUERIDAS PARA EL TRÁMITE E IMPULSO PROCESAL DE LAS ACTUACIONES CONTRAVENCIONALES Y/O QUERELLAS QUE CURSEN EN LAS INSPECCIONES DE POLICÍA DE LA LOCALIDAD DE LOS MÁRTIRES.</t>
  </si>
  <si>
    <t>AURA ALICIA INFANTE GARCIA</t>
  </si>
  <si>
    <t>PENDIENTE DE PAGOS $ 19,600,000</t>
  </si>
  <si>
    <t>FDLM-CD-163-202</t>
  </si>
  <si>
    <t>164-2020</t>
  </si>
  <si>
    <t>MANUEL ALEJANDRO GRISALES LOAIZA</t>
  </si>
  <si>
    <t>PENDIENTE PAGOS $ 18,456,667</t>
  </si>
  <si>
    <t>FDLM-CD-164-2020</t>
  </si>
  <si>
    <t>165-2020</t>
  </si>
  <si>
    <t>PRESTAR SUS SERVICIOS PROFESIONALES AL FONDO DE DESARROLLO LOCAL DE LOS MÁRTIRES PARA LA COORDINACIÓN Y ACOMPAÑAMIENTO DE LAS INSTANCIAS DE COORDINACIÓN INTERINSTITUCIONALES E INSTANCIAS DE PARTICIPACIÓN LOCALES, ASÍ COMO EN LA FORMULACIÓN PRE CONTRACTUAL, APOYO A LA SUPERVISIÓN, SEGUIMIENTO AL PLAN DE DESARROLLO LOCAL Y EVALUACIÓN DE PROYECTOS ASÍ COMO LAS DEMÁS ACTIVIDADES RELACIONADAS, EN CUMPLIMIENTO DEL PLAN DE DESARROLLO LOCAL VIGENTE</t>
  </si>
  <si>
    <t>NICOLAY PAOLINNA DUQUE ARICAPA</t>
  </si>
  <si>
    <t>FDLM-CD-165-2020</t>
  </si>
  <si>
    <t>166-2020</t>
  </si>
  <si>
    <t>INTI ADRIANO EIBADENEIRA MIÑO</t>
  </si>
  <si>
    <t>PENDIENTE PAGOS $ 17,966,667</t>
  </si>
  <si>
    <t>FDLM-CD-166-2020</t>
  </si>
  <si>
    <t>167-2020</t>
  </si>
  <si>
    <t>APOYAR TÉCNICAMENTE LAS DISTINTAS ETAPAS DE LOS PROCESOS DE COMPETENCIA DE LAS INSPECCIONES DE POLICÍA DE LA LOCALIDAD, SEGÚN REPARTO.</t>
  </si>
  <si>
    <t>JOSE GERMAN ARIZA VERGARA</t>
  </si>
  <si>
    <t>PENDIENTE PAGOS $ 19,600,000</t>
  </si>
  <si>
    <t>FDLM-CD-167-2020</t>
  </si>
  <si>
    <t>168-2020</t>
  </si>
  <si>
    <t>PRESTAR SUS SERVICIOS PROFESIONALES ESPECIALIZADOS AL FONDO DE DESARROLLO LOCAL DE LOS MÁRTIRES PARA LA COORDINACIÓN Y ACOMPAÑAMIENTO DE LAS INSTANCIAS DE COORDINACIÓN INTERINSTITUCIONALES E INSTANCIAS DE PARTICIPACIÓN LOCALES, ASÍ COMO EN LA FORMULACIÓN PRE CONTRACTUAL, APOYO A LA SUPERVISIÓN, SEGUIMIENTO AL PLAN DE DESARROLLO LOCAL Y EVALUACIÓN DE PROYECTOS ASÍ COMO LAS DEMÁS ACTIVIDADES RELACIONADAS, EN CUMPLIMIENTO DEL PLAN DE DESARROLLO LOCAL VIGENTE ASÍ COMO GENERACIÓN Y PLANEACIÓN DE ACT.</t>
  </si>
  <si>
    <t>LEIDY ANDREA FEO MAHECHA</t>
  </si>
  <si>
    <t>FDLM-CD-168-2020</t>
  </si>
  <si>
    <t>CI-001-2020</t>
  </si>
  <si>
    <t>AUNAR ESFUERZOS TÉCNICOS ADMINISTRATIVOS Y FINANCIEROS PARA IMPULSAR LA REACTIVACIÓN ECONOMICA DE LOS AGENTES DE LA INDUSTRIA CULTURAL Y CREATIVA DEL SECTORR CULTURA RECREACIÓN Y DEPORTE, EN LA LOCALIDAD DE  MÁRTIRES DE BOGOTÁ QUE SE PRIORICE EN EL EJE ADAPTACIÓN Y TRANSFORMACIÓN PRODUCTIVA DE LA ESTRATEGIA DE REACTIVACIÓN ECONÓMICA LOCAL EMRE - LOCAL, PROGRAMA APOYO Y FORTALECIMIENTO DE LAS INDUSTRIAS CREATIVAS Y CULTURALES PARA LA ADAPTACIÓN Y TRANSFORMACIÓN PRODUCTIVA, EN EL MARCO DE UN PROCESO DE FOMENTO.</t>
  </si>
  <si>
    <t>SECRETARIA DISTRITAL DE CULTURA RECREACION Y DEPORTE</t>
  </si>
  <si>
    <t>PENDIENTE PAGOS $ 399,162,074</t>
  </si>
  <si>
    <t>FDLM-CD-FUGA-01-2020</t>
  </si>
  <si>
    <t>169-2020</t>
  </si>
  <si>
    <t>COMPENSAR SE OBLIGA A PRESTAR LOS SERVICIOS REQUERIDOS PARA OPERAR EL PROGRAMA DE INCENTIVOS PARA EL EMPLEO CON EL CUAL SE BUSCA APOYAR AL TEJIDO PRODUCTIVO DE LAS LOCLAIDADES DE BOGOTA, CON ESPECIAL ENFASIS EN LOS EMPRESARIOS, E INCLUIR O MANTENER LABORALMENTE A TRABAJADORES MAYORES DE CINCUENTA AÑOS, MUJERES Y JOVENES (18 A 28 AÑOS) PRINCIPALMENTE, A TRAVES DE LA TRANSFERENCIA DE INCENTIVOS A LA NOMINA, EN EL MARCO DE LA CONTENCION Y MITIGACION DE LOS EFECTOS DEL COVID 19, LA DECLARATORIA DE EMERGENCIA SANITARIA EN TODO EL TERRITORIO NACIONAL Y LA CALAMIDAD PUBLICA DECLARADA EN LA CIUDAD DE
BOGOTA DC. INCENTIVOS PARA LA EMPLEABILIDAD</t>
  </si>
  <si>
    <t>CAJA DE COMPENSACION FAMILIAR COMPENSAR</t>
  </si>
  <si>
    <t>10 MESES</t>
  </si>
  <si>
    <t>PENDIENTE POR PAGO $ 640,746,354</t>
  </si>
  <si>
    <t>FDLM-CD-CPS-169-2020</t>
  </si>
  <si>
    <t>171-2020</t>
  </si>
  <si>
    <t>FDLM-CD-171-2020</t>
  </si>
  <si>
    <t>172-2020</t>
  </si>
  <si>
    <t>SEGUROS</t>
  </si>
  <si>
    <t>CONTRATAR LOS SEGUROS QUE AMPAREN LOS INTERESES PATRIMONIALES ACTUALES Y FUTUROS, ASÍ COMO LOS BIENES DE PROPIEDAD DE LA ALCALDÍA LOCAL DE LOS MÁRTIRES, QUE ESTÉN BAJO SU RESPONSABILIDAD Y CUSTODIA Y AQUELLOS QUE SEAN ADQUIRIDOS PARA DESARROLLAR LAS FUNCIONES INHERENTES A SU ACTIVIDAD, ASÍ COMO CUALQUIER OTRA PÓLIZA DE SEGUROS QUE REQUIERA LA ENTIDAD EN EL DESARROLLO DE SU ACTIVIDAD.</t>
  </si>
  <si>
    <t>ASEGURADORA SOLIDARIA DE COLOMBIA ENTIDAD COOPERATIVA</t>
  </si>
  <si>
    <t>492 DIAS</t>
  </si>
  <si>
    <t>3-1-2-02-02-02-0001-007
3-1-2-02-02-02-0001-008
3-1-2-02-02-02-0001-009
3-1-2-02-02-02-0001-010</t>
  </si>
  <si>
    <t>PENDIENTE PAGOS $ 137,799,117</t>
  </si>
  <si>
    <t>FDLM-SAMC-003-2020</t>
  </si>
  <si>
    <t>MC-172-2020</t>
  </si>
  <si>
    <t>ADQUISICIÓN DE EQUIPOS AUDIOVISUALES Y TECNOLÓGICOS CON SUS RESPECTIVOS ACCESORIOS, PARA LA ALCALDÍA LOCAL DE LOS MÁRTIRES. DE ACUERDO CON LAS ESPECIFICACIONES TÉCNICAS</t>
  </si>
  <si>
    <t>ARDOBOT ROBOTICA S.A.S</t>
  </si>
  <si>
    <t>1 MES</t>
  </si>
  <si>
    <t>PENDIENTE POR PAGOS $ 17,226,000</t>
  </si>
  <si>
    <t>FDLM-MC-172-2020</t>
  </si>
  <si>
    <t>173-2020</t>
  </si>
  <si>
    <t>CONTRATAR EL SEGURO DE VIDA PARA LOS EDILES DEL FONDO DE DESARROLLO LOCAL DE MÁRTIRES.</t>
  </si>
  <si>
    <t>SEGUROS DE VIDA DEL ESTADO S.A.</t>
  </si>
  <si>
    <t>365 DIAS</t>
  </si>
  <si>
    <t>3-1-2-02-02-02-0001-005</t>
  </si>
  <si>
    <t>PENDIENTE PAGOS $ 5,530,159</t>
  </si>
  <si>
    <t>FDLM-PMIC-002-2020</t>
  </si>
  <si>
    <t>174-2020</t>
  </si>
  <si>
    <t>ADQUIRIR A TITULO DE COMPRAVENTA LAS CHAQUETAS INSTITUCIONALES PARA QUE IDENTIFIQUEN AL PERSONAL DE LA ALCALDIA LOCAL DE LOS MARTIRES</t>
  </si>
  <si>
    <t>COMERCIALIZADORA CAFE BOTERO S.A.S</t>
  </si>
  <si>
    <t>PENDIENTE PAGOS $ 7,097,790</t>
  </si>
  <si>
    <t>FDLM-MC-004-2020</t>
  </si>
  <si>
    <t>175-2020</t>
  </si>
  <si>
    <t>APOYAR ASISTENCIALMENTE A EL (LA) ALCALDE(SA) LOCAL EN RELACIÓN CON SEGURIDAD CIUDADANA, CONVIVENCIA Y PREVENCIÓN DE CONFLICTIVIDADES, VIOLENCIAS Y DELITOS EN LA LOCALIDAD.</t>
  </si>
  <si>
    <t>JESSICA LORENA GOMEZ PARDO</t>
  </si>
  <si>
    <t>PENDIENTE PAGOS $ 7,110,000</t>
  </si>
  <si>
    <t>FDLM.CD.175-2020</t>
  </si>
  <si>
    <t>176-2020</t>
  </si>
  <si>
    <t>FDLM-CD-176-2020</t>
  </si>
  <si>
    <t>177-2020</t>
  </si>
  <si>
    <t>COMPENSAR SE OBLIGA A PRESTAR LOS SERVICIOS REQUERIDOS PARA OPERAR EL PROGRAMA EMPLEOS DE EMERGENCIA QUE BUSCA GENERAR EMPLEO LOCAL TEMPORAL A TRABAJADORES DE BAJA CUALIFICACIÓN DE LAS LOCALIDADES QUE SUSCRIBEN ESTE CONTRATO, EN EL MARCO DE LA CONTENCIÓN Y MITIGACIÓN DEL COVID-19, LA DECLARATORIA DE EMERGENCIA SANITARIA EN TODO EL TERRITORIO NACIONAL Y LA CALAMIDAD PÚBLICA DECLARADA EN LA CIUDAD DE BOGOTÁ D.C. PARA PROMOVER LA REACTIVACIÓN ECONÓMICA LOCAL.</t>
  </si>
  <si>
    <t>3-3-1-15-03-19-1520-000          3-3-1-15-06-38-1507-000</t>
  </si>
  <si>
    <t>PENDIENTE POR PAGO $ 773,946,197</t>
  </si>
  <si>
    <t>FDLM-CD-CPS-177-2020</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</si>
</sst>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00_);_(&quot;$&quot;* \(#,##0.00\);_(&quot;$&quot;* &quot;-&quot;??_);_(@_)"/>
    <numFmt numFmtId="165" formatCode="_(* #,##0.00_);_(* \(#,##0.00\);_(* &quot;-&quot;??_);_(@_)"/>
    <numFmt numFmtId="166" formatCode="_(* #,##0_);_(* \(#,##0\);_(* &quot;-&quot;_);_(@_)"/>
  </numFmts>
  <fonts count="4">
    <font>
      <sz val="10.0"/>
      <color rgb="FF000000"/>
      <name val="Arial"/>
    </font>
    <font>
      <sz val="10.0"/>
      <name val="Arial"/>
    </font>
    <font>
      <b/>
      <sz val="24.0"/>
      <color rgb="FF993300"/>
      <name val="Aharoni"/>
    </font>
    <font>
      <sz val="11.0"/>
      <name val="Arial"/>
    </font>
  </fonts>
  <fills count="3">
    <fill>
      <patternFill patternType="none"/>
    </fill>
    <fill>
      <patternFill patternType="lightGray"/>
    </fill>
    <fill>
      <patternFill patternType="solid">
        <fgColor rgb="FF993300"/>
        <bgColor rgb="FF993300"/>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Alignment="1" applyFont="1">
      <alignment horizontal="center" shrinkToFit="0" vertical="center" wrapText="1"/>
    </xf>
    <xf borderId="1" fillId="2" fontId="3" numFmtId="0" xfId="0" applyAlignment="1" applyBorder="1" applyFill="1" applyFont="1">
      <alignment horizontal="center" shrinkToFit="0" vertical="center" wrapText="1"/>
    </xf>
    <xf borderId="1" fillId="2" fontId="3" numFmtId="164" xfId="0" applyAlignment="1" applyBorder="1" applyFont="1" applyNumberFormat="1">
      <alignment horizontal="center" shrinkToFit="0" vertical="center" wrapText="1"/>
    </xf>
    <xf borderId="1" fillId="2" fontId="3" numFmtId="165" xfId="0" applyAlignment="1" applyBorder="1" applyFont="1" applyNumberFormat="1">
      <alignment horizontal="center" shrinkToFit="0" vertical="center" wrapText="1"/>
    </xf>
    <xf borderId="1" fillId="0" fontId="0" numFmtId="0" xfId="0" applyBorder="1" applyFont="1"/>
    <xf borderId="1" fillId="0" fontId="0" numFmtId="0" xfId="0" applyAlignment="1" applyBorder="1" applyFont="1">
      <alignment shrinkToFit="0" wrapText="1"/>
    </xf>
    <xf borderId="1" fillId="0" fontId="0" numFmtId="14" xfId="0" applyAlignment="1" applyBorder="1" applyFont="1" applyNumberFormat="1">
      <alignment shrinkToFit="0" wrapText="1"/>
    </xf>
    <xf borderId="1" fillId="0" fontId="0" numFmtId="14" xfId="0" applyBorder="1" applyFont="1" applyNumberFormat="1"/>
    <xf borderId="1" fillId="0" fontId="0" numFmtId="14" xfId="0" applyAlignment="1" applyBorder="1" applyFont="1" applyNumberFormat="1">
      <alignment horizontal="right"/>
    </xf>
    <xf borderId="1" fillId="0" fontId="0" numFmtId="3" xfId="0" applyAlignment="1" applyBorder="1" applyFont="1" applyNumberFormat="1">
      <alignment shrinkToFit="0" wrapText="1"/>
    </xf>
    <xf borderId="1" fillId="0" fontId="1" numFmtId="0" xfId="0" applyAlignment="1" applyBorder="1" applyFont="1">
      <alignment horizontal="center" shrinkToFit="0" vertical="center" wrapText="1"/>
    </xf>
    <xf borderId="1" fillId="0" fontId="1" numFmtId="9" xfId="0" applyAlignment="1" applyBorder="1" applyFont="1" applyNumberFormat="1">
      <alignment horizontal="center" shrinkToFit="0" wrapText="1"/>
    </xf>
    <xf borderId="1" fillId="0" fontId="1" numFmtId="0" xfId="0" applyAlignment="1" applyBorder="1" applyFont="1">
      <alignment horizontal="center" shrinkToFit="0" wrapText="1"/>
    </xf>
    <xf borderId="1" fillId="0" fontId="1" numFmtId="0" xfId="0" applyAlignment="1" applyBorder="1" applyFont="1">
      <alignment shrinkToFit="0" vertical="center" wrapText="1"/>
    </xf>
    <xf borderId="1" fillId="0" fontId="1" numFmtId="166" xfId="0" applyAlignment="1" applyBorder="1" applyFont="1" applyNumberFormat="1">
      <alignment shrinkToFit="0" vertical="center" wrapText="1"/>
    </xf>
    <xf borderId="0" fillId="0" fontId="0" numFmtId="3" xfId="0" applyFont="1" applyNumberFormat="1"/>
  </cellXfs>
  <cellStyles count="1">
    <cellStyle xfId="0" name="Normal" builtinId="0"/>
  </cellStyles>
  <dxfs count="5">
    <dxf>
      <font/>
      <fill>
        <patternFill patternType="none"/>
      </fill>
      <border/>
    </dxf>
    <dxf>
      <font/>
      <fill>
        <patternFill patternType="solid">
          <fgColor rgb="FFC0504D"/>
          <bgColor rgb="FFC0504D"/>
        </patternFill>
      </fill>
      <border/>
    </dxf>
    <dxf>
      <font/>
      <fill>
        <patternFill patternType="solid">
          <fgColor rgb="FFD8D8D8"/>
          <bgColor rgb="FFD8D8D8"/>
        </patternFill>
      </fill>
      <border/>
    </dxf>
    <dxf>
      <font/>
      <fill>
        <patternFill patternType="solid">
          <fgColor rgb="FFDBE5F1"/>
          <bgColor rgb="FFDBE5F1"/>
        </patternFill>
      </fill>
      <border/>
    </dxf>
    <dxf>
      <font/>
      <fill>
        <patternFill patternType="solid">
          <fgColor rgb="FF4F81BD"/>
          <bgColor rgb="FF4F81BD"/>
        </patternFill>
      </fill>
      <border/>
    </dxf>
  </dxfs>
  <tableStyles count="1">
    <tableStyle count="4" pivot="0" name="Hoja excel-style">
      <tableStyleElement dxfId="1" type="headerRow"/>
      <tableStyleElement dxfId="2" type="firstRowStripe"/>
      <tableStyleElement dxfId="3" type="secondRowStripe"/>
      <tableStyleElement dxfId="4" type="totalRow"/>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219075</xdr:rowOff>
    </xdr:from>
    <xdr:ext cx="2543175" cy="10953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ref="A3:AF180" displayName="Table_1" id="1">
  <tableColumns count="32">
    <tableColumn name="NUMERO_x000a_CONTRATO" id="1"/>
    <tableColumn name="TIPO" id="2"/>
    <tableColumn name="TIPO_PROCESO" id="3"/>
    <tableColumn name="OBJETO" id="4"/>
    <tableColumn name="FECHA_x000a_SUSCRIPCION" id="5"/>
    <tableColumn name="FECHA_x000a_INICIO" id="6"/>
    <tableColumn name="FECHA_x000a_TERMINACION" id="7"/>
    <tableColumn name="CONTRATISTA" id="8"/>
    <tableColumn name="VALOR_x000a_INICIAL" id="9"/>
    <tableColumn name="ADICIONES" id="10"/>
    <tableColumn name="VALOR_TOTAL" id="11"/>
    <tableColumn name="VALOR_x000a_MENSUAL" id="12"/>
    <tableColumn name="PLAZO" id="13"/>
    <tableColumn name="PRORROGAS" id="14"/>
    <tableColumn name="PROYECTO" id="15"/>
    <tableColumn name="DEPENDENCIA" id="16"/>
    <tableColumn name="ESTADO" id="17"/>
    <tableColumn name="NAT" id="18"/>
    <tableColumn name="PAGOS" id="19"/>
    <tableColumn name="AVANCE" id="20"/>
    <tableColumn name="PRESUPUESTO" id="21"/>
    <tableColumn name="ANULACION" id="22"/>
    <tableColumn name="CODIGO_x000a_PROYECTO" id="23"/>
    <tableColumn name="NOMBRE_PROYECTO" id="24"/>
    <tableColumn name="ESTADO2" id="25"/>
    <tableColumn name="MODIFICACION" id="26"/>
    <tableColumn name="TIPO_SOCIEDAD" id="27"/>
    <tableColumn name="TIPOLOGIA" id="28"/>
    <tableColumn name="TIPO_x000a_PAGO" id="29"/>
    <tableColumn name="PROCESO_CONTRATO" id="30"/>
    <tableColumn name="SALDO_x000a_FAVOR_ENTIDAD" id="31"/>
    <tableColumn name="DESCRIPCION_x000a_ENTIDAD" id="32"/>
  </tableColumns>
  <tableStyleInfo name="Hoja excel-style" showColumnStripes="0" showFirstColumn="1" showLastColumn="1" showRowStripes="1"/>
</table>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cap="flat" cmpd="sng" w="9525" algn="ctr">
          <a:solidFill>
            <a:schemeClr val="phClr">
              <a:shade val="95000"/>
              <a:satMod val="105000"/>
            </a:schemeClr>
          </a:solidFill>
          <a:prstDash val="solid"/>
        </a:ln>
        <a:ln cap="flat" cmpd="sng" w="25400" algn="ctr">
          <a:solidFill>
            <a:schemeClr val="phClr"/>
          </a:solidFill>
          <a:prstDash val="solid"/>
        </a:ln>
        <a:ln cap="flat" cmpd="sng" w="38100" algn="ctr">
          <a:solidFill>
            <a:schemeClr val="phClr"/>
          </a:solidFill>
          <a:prstDash val="solid"/>
        </a:ln>
      </a:lnStyleLst>
      <a:effectStyleLst>
        <a:effectStyle>
          <a:effectLst>
            <a:outerShdw blurRad="40000" rotWithShape="0" dir="5400000" dist="20000">
              <a:srgbClr val="000000">
                <a:alpha val="38000"/>
              </a:srgbClr>
            </a:outerShdw>
          </a:effectLst>
        </a:effectStyle>
        <a:effectStyle>
          <a:effectLst>
            <a:outerShdw blurRad="40000" rotWithShape="0" dir="5400000" dist="23000">
              <a:srgbClr val="000000">
                <a:alpha val="35000"/>
              </a:srgbClr>
            </a:outerShdw>
          </a:effectLst>
        </a:effectStyle>
        <a:effectStyle>
          <a:effectLst>
            <a:outerShdw blurRad="40000" rotWithShape="0" dir="5400000" dist="2300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25"/>
    <col customWidth="1" min="2" max="2" width="26.0"/>
    <col customWidth="1" min="3" max="3" width="26.13"/>
    <col customWidth="1" min="4" max="4" width="48.0"/>
    <col customWidth="1" min="5" max="5" width="19.25"/>
    <col customWidth="1" min="6" max="6" width="14.38"/>
    <col customWidth="1" min="7" max="7" width="16.63"/>
    <col customWidth="1" min="8" max="8" width="34.0"/>
    <col customWidth="1" min="9" max="9" width="18.13"/>
    <col customWidth="1" min="10" max="10" width="16.13"/>
    <col customWidth="1" min="11" max="11" width="19.13"/>
    <col customWidth="1" min="12" max="12" width="21.25"/>
    <col customWidth="1" min="13" max="13" width="21.13"/>
    <col customWidth="1" min="14" max="14" width="22.88"/>
    <col customWidth="1" min="15" max="15" width="37.13"/>
    <col customWidth="1" min="16" max="16" width="55.25"/>
    <col customWidth="1" min="17" max="18" width="22.13"/>
    <col customWidth="1" min="19" max="19" width="22.63"/>
    <col customWidth="1" min="20" max="20" width="14.25"/>
    <col customWidth="1" min="21" max="21" width="24.63"/>
    <col customWidth="1" min="22" max="22" width="16.38"/>
    <col customWidth="1" min="23" max="23" width="24.88"/>
    <col customWidth="1" min="24" max="24" width="51.25"/>
    <col customWidth="1" min="25" max="25" width="34.13"/>
    <col customWidth="1" min="26" max="26" width="22.0"/>
    <col customWidth="1" min="27" max="28" width="30.63"/>
    <col customWidth="1" min="29" max="29" width="14.88"/>
    <col customWidth="1" min="30" max="30" width="29.63"/>
    <col customWidth="1" min="31" max="31" width="23.75"/>
    <col customWidth="1" min="32" max="32" width="25.88"/>
  </cols>
  <sheetData>
    <row r="1" ht="49.5" customHeight="1">
      <c r="A1" s="1"/>
      <c r="B1" s="2" t="s">
        <v>0</v>
      </c>
    </row>
    <row r="2" ht="57.0" customHeight="1">
      <c r="A2" s="1"/>
      <c r="B2" s="2" t="s">
        <v>1</v>
      </c>
    </row>
    <row r="3" ht="60.0" customHeight="1">
      <c r="A3" s="3" t="s">
        <v>2</v>
      </c>
      <c r="B3" s="3" t="s">
        <v>3</v>
      </c>
      <c r="C3" s="3" t="s">
        <v>4</v>
      </c>
      <c r="D3" s="3" t="s">
        <v>5</v>
      </c>
      <c r="E3" s="3" t="s">
        <v>6</v>
      </c>
      <c r="F3" s="3" t="s">
        <v>7</v>
      </c>
      <c r="G3" s="3" t="s">
        <v>8</v>
      </c>
      <c r="H3" s="3" t="s">
        <v>9</v>
      </c>
      <c r="I3" s="4" t="s">
        <v>10</v>
      </c>
      <c r="J3" s="3" t="s">
        <v>11</v>
      </c>
      <c r="K3" s="4" t="s">
        <v>12</v>
      </c>
      <c r="L3" s="5" t="s">
        <v>13</v>
      </c>
      <c r="M3" s="3" t="s">
        <v>14</v>
      </c>
      <c r="N3" s="3" t="s">
        <v>15</v>
      </c>
      <c r="O3" s="3" t="s">
        <v>16</v>
      </c>
      <c r="P3" s="3" t="s">
        <v>17</v>
      </c>
      <c r="Q3" s="3" t="s">
        <v>18</v>
      </c>
      <c r="R3" s="3" t="s">
        <v>19</v>
      </c>
      <c r="S3" s="4" t="s">
        <v>20</v>
      </c>
      <c r="T3" s="4" t="s">
        <v>21</v>
      </c>
      <c r="U3" s="4" t="s">
        <v>22</v>
      </c>
      <c r="V3" s="4" t="s">
        <v>23</v>
      </c>
      <c r="W3" s="4" t="s">
        <v>24</v>
      </c>
      <c r="X3" s="4" t="s">
        <v>25</v>
      </c>
      <c r="Y3" s="4" t="s">
        <v>26</v>
      </c>
      <c r="Z3" s="3" t="s">
        <v>27</v>
      </c>
      <c r="AA3" s="3" t="s">
        <v>28</v>
      </c>
      <c r="AB3" s="3" t="s">
        <v>29</v>
      </c>
      <c r="AC3" s="3" t="s">
        <v>30</v>
      </c>
      <c r="AD3" s="3" t="s">
        <v>31</v>
      </c>
      <c r="AE3" s="3" t="s">
        <v>32</v>
      </c>
      <c r="AF3" s="3" t="s">
        <v>33</v>
      </c>
    </row>
    <row r="4" ht="135.0" customHeight="1">
      <c r="A4" s="6" t="s">
        <v>34</v>
      </c>
      <c r="B4" s="7" t="s">
        <v>35</v>
      </c>
      <c r="C4" s="7" t="s">
        <v>36</v>
      </c>
      <c r="D4" s="8" t="s">
        <v>37</v>
      </c>
      <c r="E4" s="9">
        <v>43845.0</v>
      </c>
      <c r="F4" s="8">
        <v>43846.0</v>
      </c>
      <c r="G4" s="10">
        <v>44027.0</v>
      </c>
      <c r="H4" s="7" t="s">
        <v>38</v>
      </c>
      <c r="I4" s="11">
        <v>4.284E7</v>
      </c>
      <c r="J4" s="11"/>
      <c r="K4" s="11" t="str">
        <f>+'Hoja excel'!$I4+'Hoja excel'!$J4</f>
        <v>42,840,000</v>
      </c>
      <c r="L4" s="11" t="str">
        <f>+I4/6</f>
        <v>7,140,000</v>
      </c>
      <c r="M4" s="11" t="s">
        <v>39</v>
      </c>
      <c r="N4" s="7"/>
      <c r="O4" s="8" t="s">
        <v>40</v>
      </c>
      <c r="P4" s="8" t="s">
        <v>41</v>
      </c>
      <c r="Q4" s="7" t="s">
        <v>42</v>
      </c>
      <c r="R4" s="12" t="s">
        <v>43</v>
      </c>
      <c r="S4" s="11">
        <v>4.284E7</v>
      </c>
      <c r="T4" s="13">
        <v>1.0</v>
      </c>
      <c r="U4" s="14" t="s">
        <v>44</v>
      </c>
      <c r="V4" s="14" t="s">
        <v>45</v>
      </c>
      <c r="W4" s="8" t="s">
        <v>40</v>
      </c>
      <c r="X4" s="8" t="s">
        <v>41</v>
      </c>
      <c r="Y4" s="7" t="s">
        <v>46</v>
      </c>
      <c r="Z4" s="15"/>
      <c r="AA4" s="15" t="s">
        <v>47</v>
      </c>
      <c r="AB4" s="15" t="s">
        <v>35</v>
      </c>
      <c r="AC4" s="11" t="s">
        <v>48</v>
      </c>
      <c r="AD4" s="7" t="s">
        <v>49</v>
      </c>
      <c r="AE4" s="16">
        <v>0.0</v>
      </c>
      <c r="AF4" s="12" t="s">
        <v>50</v>
      </c>
    </row>
    <row r="5" ht="135.0" customHeight="1">
      <c r="A5" s="6" t="s">
        <v>51</v>
      </c>
      <c r="B5" s="7" t="s">
        <v>35</v>
      </c>
      <c r="C5" s="7" t="s">
        <v>36</v>
      </c>
      <c r="D5" s="8" t="s">
        <v>52</v>
      </c>
      <c r="E5" s="8">
        <v>43851.0</v>
      </c>
      <c r="F5" s="8">
        <v>43851.0</v>
      </c>
      <c r="G5" s="10">
        <v>43971.0</v>
      </c>
      <c r="H5" s="7" t="s">
        <v>53</v>
      </c>
      <c r="I5" s="11">
        <v>2.632E7</v>
      </c>
      <c r="J5" s="11"/>
      <c r="K5" s="11" t="str">
        <f>+'Hoja excel'!$I5+'Hoja excel'!$J5</f>
        <v>26,320,000</v>
      </c>
      <c r="L5" s="11" t="str">
        <f t="shared" ref="L5:L23" si="1">+I5/4</f>
        <v>6,580,000</v>
      </c>
      <c r="M5" s="11" t="s">
        <v>54</v>
      </c>
      <c r="N5" s="7"/>
      <c r="O5" s="8" t="s">
        <v>40</v>
      </c>
      <c r="P5" s="8" t="s">
        <v>55</v>
      </c>
      <c r="Q5" s="7" t="s">
        <v>42</v>
      </c>
      <c r="R5" s="12" t="s">
        <v>43</v>
      </c>
      <c r="S5" s="17">
        <v>2.632E7</v>
      </c>
      <c r="T5" s="13">
        <v>1.0</v>
      </c>
      <c r="U5" s="14" t="s">
        <v>44</v>
      </c>
      <c r="V5" s="14" t="s">
        <v>45</v>
      </c>
      <c r="W5" s="8" t="s">
        <v>40</v>
      </c>
      <c r="X5" s="8" t="s">
        <v>55</v>
      </c>
      <c r="Y5" s="7" t="s">
        <v>46</v>
      </c>
      <c r="Z5" s="15"/>
      <c r="AA5" s="15" t="s">
        <v>47</v>
      </c>
      <c r="AB5" s="15" t="s">
        <v>35</v>
      </c>
      <c r="AC5" s="11" t="s">
        <v>48</v>
      </c>
      <c r="AD5" s="7" t="s">
        <v>56</v>
      </c>
      <c r="AE5" s="16">
        <v>0.0</v>
      </c>
      <c r="AF5" s="12" t="s">
        <v>50</v>
      </c>
    </row>
    <row r="6" ht="135.0" customHeight="1">
      <c r="A6" s="6" t="s">
        <v>57</v>
      </c>
      <c r="B6" s="7" t="s">
        <v>35</v>
      </c>
      <c r="C6" s="7" t="s">
        <v>36</v>
      </c>
      <c r="D6" s="8" t="s">
        <v>58</v>
      </c>
      <c r="E6" s="9">
        <v>43853.0</v>
      </c>
      <c r="F6" s="8">
        <v>43854.0</v>
      </c>
      <c r="G6" s="10">
        <v>43974.0</v>
      </c>
      <c r="H6" s="7" t="s">
        <v>59</v>
      </c>
      <c r="I6" s="11">
        <v>1.9662788E7</v>
      </c>
      <c r="J6" s="11"/>
      <c r="K6" s="11" t="str">
        <f>+'Hoja excel'!$I6+'Hoja excel'!$J6</f>
        <v>19,662,788</v>
      </c>
      <c r="L6" s="11" t="str">
        <f t="shared" si="1"/>
        <v>4,915,697</v>
      </c>
      <c r="M6" s="11" t="s">
        <v>54</v>
      </c>
      <c r="N6" s="7"/>
      <c r="O6" s="8" t="s">
        <v>40</v>
      </c>
      <c r="P6" s="8" t="s">
        <v>55</v>
      </c>
      <c r="Q6" s="7" t="s">
        <v>42</v>
      </c>
      <c r="R6" s="12" t="s">
        <v>43</v>
      </c>
      <c r="S6" s="17">
        <v>1.9662788E7</v>
      </c>
      <c r="T6" s="13">
        <v>1.0</v>
      </c>
      <c r="U6" s="14" t="s">
        <v>44</v>
      </c>
      <c r="V6" s="14" t="s">
        <v>45</v>
      </c>
      <c r="W6" s="8" t="s">
        <v>40</v>
      </c>
      <c r="X6" s="8" t="s">
        <v>55</v>
      </c>
      <c r="Y6" s="7" t="s">
        <v>46</v>
      </c>
      <c r="Z6" s="15"/>
      <c r="AA6" s="15" t="s">
        <v>47</v>
      </c>
      <c r="AB6" s="15" t="s">
        <v>35</v>
      </c>
      <c r="AC6" s="11" t="s">
        <v>48</v>
      </c>
      <c r="AD6" s="7" t="s">
        <v>60</v>
      </c>
      <c r="AE6" s="16">
        <v>0.0</v>
      </c>
      <c r="AF6" s="12" t="s">
        <v>50</v>
      </c>
    </row>
    <row r="7" ht="135.0" customHeight="1">
      <c r="A7" s="6" t="s">
        <v>61</v>
      </c>
      <c r="B7" s="7" t="s">
        <v>35</v>
      </c>
      <c r="C7" s="7" t="s">
        <v>36</v>
      </c>
      <c r="D7" s="8" t="s">
        <v>62</v>
      </c>
      <c r="E7" s="8">
        <v>43854.0</v>
      </c>
      <c r="F7" s="8">
        <v>43854.0</v>
      </c>
      <c r="G7" s="10">
        <v>43974.0</v>
      </c>
      <c r="H7" s="7" t="s">
        <v>63</v>
      </c>
      <c r="I7" s="11">
        <v>2.212E7</v>
      </c>
      <c r="J7" s="11"/>
      <c r="K7" s="11" t="str">
        <f>+'Hoja excel'!$I7+'Hoja excel'!$J7</f>
        <v>22,120,000</v>
      </c>
      <c r="L7" s="11" t="str">
        <f t="shared" si="1"/>
        <v>5,530,000</v>
      </c>
      <c r="M7" s="11" t="s">
        <v>54</v>
      </c>
      <c r="N7" s="7"/>
      <c r="O7" s="8" t="s">
        <v>40</v>
      </c>
      <c r="P7" s="8" t="s">
        <v>55</v>
      </c>
      <c r="Q7" s="7" t="s">
        <v>42</v>
      </c>
      <c r="R7" s="12" t="s">
        <v>43</v>
      </c>
      <c r="S7" s="11">
        <v>2.212E7</v>
      </c>
      <c r="T7" s="13">
        <v>1.0</v>
      </c>
      <c r="U7" s="14" t="s">
        <v>44</v>
      </c>
      <c r="V7" s="14" t="s">
        <v>45</v>
      </c>
      <c r="W7" s="8" t="s">
        <v>40</v>
      </c>
      <c r="X7" s="8" t="s">
        <v>55</v>
      </c>
      <c r="Y7" s="7" t="s">
        <v>46</v>
      </c>
      <c r="Z7" s="15"/>
      <c r="AA7" s="15" t="s">
        <v>47</v>
      </c>
      <c r="AB7" s="15" t="s">
        <v>35</v>
      </c>
      <c r="AC7" s="11" t="s">
        <v>48</v>
      </c>
      <c r="AD7" s="7" t="s">
        <v>64</v>
      </c>
      <c r="AE7" s="16"/>
      <c r="AF7" s="12" t="s">
        <v>50</v>
      </c>
    </row>
    <row r="8" ht="135.0" customHeight="1">
      <c r="A8" s="6" t="s">
        <v>65</v>
      </c>
      <c r="B8" s="7" t="s">
        <v>35</v>
      </c>
      <c r="C8" s="7" t="s">
        <v>36</v>
      </c>
      <c r="D8" s="8" t="s">
        <v>66</v>
      </c>
      <c r="E8" s="9">
        <v>43861.0</v>
      </c>
      <c r="F8" s="8">
        <v>43861.0</v>
      </c>
      <c r="G8" s="10">
        <v>43981.0</v>
      </c>
      <c r="H8" s="7" t="s">
        <v>67</v>
      </c>
      <c r="I8" s="11">
        <v>2.212E7</v>
      </c>
      <c r="J8" s="11"/>
      <c r="K8" s="11" t="str">
        <f>+'Hoja excel'!$I8+'Hoja excel'!$J8</f>
        <v>22,120,000</v>
      </c>
      <c r="L8" s="11" t="str">
        <f t="shared" si="1"/>
        <v>5,530,000</v>
      </c>
      <c r="M8" s="11" t="s">
        <v>54</v>
      </c>
      <c r="N8" s="7"/>
      <c r="O8" s="8" t="s">
        <v>40</v>
      </c>
      <c r="P8" s="8" t="s">
        <v>55</v>
      </c>
      <c r="Q8" s="7" t="s">
        <v>42</v>
      </c>
      <c r="R8" s="12" t="s">
        <v>43</v>
      </c>
      <c r="S8" s="11">
        <v>2.212E7</v>
      </c>
      <c r="T8" s="13">
        <v>1.0</v>
      </c>
      <c r="U8" s="14" t="s">
        <v>44</v>
      </c>
      <c r="V8" s="14" t="s">
        <v>45</v>
      </c>
      <c r="W8" s="8" t="s">
        <v>40</v>
      </c>
      <c r="X8" s="8" t="s">
        <v>55</v>
      </c>
      <c r="Y8" s="7" t="s">
        <v>46</v>
      </c>
      <c r="Z8" s="15"/>
      <c r="AA8" s="15" t="s">
        <v>47</v>
      </c>
      <c r="AB8" s="15" t="s">
        <v>35</v>
      </c>
      <c r="AC8" s="11" t="s">
        <v>48</v>
      </c>
      <c r="AD8" s="7" t="s">
        <v>68</v>
      </c>
      <c r="AE8" s="16"/>
      <c r="AF8" s="12" t="s">
        <v>50</v>
      </c>
    </row>
    <row r="9" ht="135.0" customHeight="1">
      <c r="A9" s="6" t="s">
        <v>69</v>
      </c>
      <c r="B9" s="7" t="s">
        <v>35</v>
      </c>
      <c r="C9" s="7" t="s">
        <v>36</v>
      </c>
      <c r="D9" s="8" t="s">
        <v>70</v>
      </c>
      <c r="E9" s="8">
        <v>43861.0</v>
      </c>
      <c r="F9" s="8">
        <v>43861.0</v>
      </c>
      <c r="G9" s="10">
        <v>43981.0</v>
      </c>
      <c r="H9" s="7" t="s">
        <v>71</v>
      </c>
      <c r="I9" s="11">
        <v>2.212E7</v>
      </c>
      <c r="J9" s="11"/>
      <c r="K9" s="11" t="str">
        <f>+'Hoja excel'!$I9+'Hoja excel'!$J9</f>
        <v>22,120,000</v>
      </c>
      <c r="L9" s="11" t="str">
        <f t="shared" si="1"/>
        <v>5,530,000</v>
      </c>
      <c r="M9" s="11" t="s">
        <v>54</v>
      </c>
      <c r="N9" s="7"/>
      <c r="O9" s="8" t="s">
        <v>40</v>
      </c>
      <c r="P9" s="8" t="s">
        <v>55</v>
      </c>
      <c r="Q9" s="7" t="s">
        <v>42</v>
      </c>
      <c r="R9" s="12" t="s">
        <v>43</v>
      </c>
      <c r="S9" s="11">
        <v>2.212E7</v>
      </c>
      <c r="T9" s="13">
        <v>1.0</v>
      </c>
      <c r="U9" s="14" t="s">
        <v>44</v>
      </c>
      <c r="V9" s="14" t="s">
        <v>45</v>
      </c>
      <c r="W9" s="8" t="s">
        <v>40</v>
      </c>
      <c r="X9" s="8" t="s">
        <v>55</v>
      </c>
      <c r="Y9" s="7" t="s">
        <v>46</v>
      </c>
      <c r="Z9" s="15"/>
      <c r="AA9" s="15" t="s">
        <v>47</v>
      </c>
      <c r="AB9" s="15" t="s">
        <v>35</v>
      </c>
      <c r="AC9" s="11" t="s">
        <v>48</v>
      </c>
      <c r="AD9" s="7" t="s">
        <v>72</v>
      </c>
      <c r="AE9" s="16"/>
      <c r="AF9" s="12" t="s">
        <v>50</v>
      </c>
    </row>
    <row r="10" ht="135.0" customHeight="1">
      <c r="A10" s="6" t="s">
        <v>73</v>
      </c>
      <c r="B10" s="7" t="s">
        <v>35</v>
      </c>
      <c r="C10" s="7" t="s">
        <v>36</v>
      </c>
      <c r="D10" s="8" t="s">
        <v>74</v>
      </c>
      <c r="E10" s="9">
        <v>43861.0</v>
      </c>
      <c r="F10" s="8">
        <v>43864.0</v>
      </c>
      <c r="G10" s="10">
        <v>43981.0</v>
      </c>
      <c r="H10" s="7" t="s">
        <v>75</v>
      </c>
      <c r="I10" s="11">
        <v>1.9662788E7</v>
      </c>
      <c r="J10" s="11"/>
      <c r="K10" s="11" t="str">
        <f>+'Hoja excel'!$I10+'Hoja excel'!$J10</f>
        <v>19,662,788</v>
      </c>
      <c r="L10" s="11" t="str">
        <f t="shared" si="1"/>
        <v>4,915,697</v>
      </c>
      <c r="M10" s="11" t="s">
        <v>54</v>
      </c>
      <c r="N10" s="7"/>
      <c r="O10" s="8" t="s">
        <v>40</v>
      </c>
      <c r="P10" s="8" t="s">
        <v>41</v>
      </c>
      <c r="Q10" s="7" t="s">
        <v>42</v>
      </c>
      <c r="R10" s="12" t="s">
        <v>43</v>
      </c>
      <c r="S10" s="11">
        <v>1.9662788E7</v>
      </c>
      <c r="T10" s="13">
        <v>1.0</v>
      </c>
      <c r="U10" s="14" t="s">
        <v>44</v>
      </c>
      <c r="V10" s="14">
        <v>0.0</v>
      </c>
      <c r="W10" s="8" t="s">
        <v>40</v>
      </c>
      <c r="X10" s="8" t="s">
        <v>41</v>
      </c>
      <c r="Y10" s="7" t="s">
        <v>46</v>
      </c>
      <c r="Z10" s="15"/>
      <c r="AA10" s="15" t="s">
        <v>47</v>
      </c>
      <c r="AB10" s="15" t="s">
        <v>35</v>
      </c>
      <c r="AC10" s="11" t="s">
        <v>48</v>
      </c>
      <c r="AD10" s="7" t="s">
        <v>76</v>
      </c>
      <c r="AE10" s="16"/>
      <c r="AF10" s="12" t="s">
        <v>50</v>
      </c>
    </row>
    <row r="11" ht="135.0" customHeight="1">
      <c r="A11" s="6" t="s">
        <v>77</v>
      </c>
      <c r="B11" s="7" t="s">
        <v>35</v>
      </c>
      <c r="C11" s="7" t="s">
        <v>36</v>
      </c>
      <c r="D11" s="8" t="s">
        <v>78</v>
      </c>
      <c r="E11" s="8">
        <v>43861.0</v>
      </c>
      <c r="F11" s="8">
        <v>43861.0</v>
      </c>
      <c r="G11" s="10">
        <v>43981.0</v>
      </c>
      <c r="H11" s="7" t="s">
        <v>79</v>
      </c>
      <c r="I11" s="11">
        <v>1.58E7</v>
      </c>
      <c r="J11" s="11"/>
      <c r="K11" s="11" t="str">
        <f>+'Hoja excel'!$I11+'Hoja excel'!$J11</f>
        <v>15,800,000</v>
      </c>
      <c r="L11" s="11" t="str">
        <f t="shared" si="1"/>
        <v>3,950,000</v>
      </c>
      <c r="M11" s="11" t="s">
        <v>54</v>
      </c>
      <c r="N11" s="7"/>
      <c r="O11" s="8" t="s">
        <v>40</v>
      </c>
      <c r="P11" s="8" t="s">
        <v>55</v>
      </c>
      <c r="Q11" s="7" t="s">
        <v>42</v>
      </c>
      <c r="R11" s="12" t="s">
        <v>43</v>
      </c>
      <c r="S11" s="11">
        <v>1.58E7</v>
      </c>
      <c r="T11" s="13">
        <v>1.0</v>
      </c>
      <c r="U11" s="14" t="s">
        <v>44</v>
      </c>
      <c r="V11" s="14" t="s">
        <v>45</v>
      </c>
      <c r="W11" s="8" t="s">
        <v>40</v>
      </c>
      <c r="X11" s="8" t="s">
        <v>55</v>
      </c>
      <c r="Y11" s="7" t="s">
        <v>46</v>
      </c>
      <c r="Z11" s="15"/>
      <c r="AA11" s="15" t="s">
        <v>47</v>
      </c>
      <c r="AB11" s="15" t="s">
        <v>35</v>
      </c>
      <c r="AC11" s="11" t="s">
        <v>48</v>
      </c>
      <c r="AD11" s="7" t="s">
        <v>80</v>
      </c>
      <c r="AE11" s="16"/>
      <c r="AF11" s="12" t="s">
        <v>50</v>
      </c>
    </row>
    <row r="12" ht="135.0" customHeight="1">
      <c r="A12" s="6" t="s">
        <v>81</v>
      </c>
      <c r="B12" s="7" t="s">
        <v>35</v>
      </c>
      <c r="C12" s="7" t="s">
        <v>36</v>
      </c>
      <c r="D12" s="8" t="s">
        <v>82</v>
      </c>
      <c r="E12" s="9">
        <v>43861.0</v>
      </c>
      <c r="F12" s="8">
        <v>43864.0</v>
      </c>
      <c r="G12" s="10">
        <v>43984.0</v>
      </c>
      <c r="H12" s="7" t="s">
        <v>83</v>
      </c>
      <c r="I12" s="11">
        <v>1.5800456E7</v>
      </c>
      <c r="J12" s="11"/>
      <c r="K12" s="11" t="str">
        <f>+'Hoja excel'!$I12+'Hoja excel'!$J12</f>
        <v>15,800,456</v>
      </c>
      <c r="L12" s="11" t="str">
        <f t="shared" si="1"/>
        <v>3,950,114</v>
      </c>
      <c r="M12" s="11" t="s">
        <v>54</v>
      </c>
      <c r="N12" s="7"/>
      <c r="O12" s="8" t="s">
        <v>84</v>
      </c>
      <c r="P12" s="8" t="s">
        <v>55</v>
      </c>
      <c r="Q12" s="7" t="s">
        <v>42</v>
      </c>
      <c r="R12" s="12" t="s">
        <v>43</v>
      </c>
      <c r="S12" s="11">
        <v>1.5800456E7</v>
      </c>
      <c r="T12" s="13">
        <v>1.0</v>
      </c>
      <c r="U12" s="14" t="s">
        <v>44</v>
      </c>
      <c r="V12" s="14" t="s">
        <v>45</v>
      </c>
      <c r="W12" s="8" t="s">
        <v>84</v>
      </c>
      <c r="X12" s="8" t="s">
        <v>55</v>
      </c>
      <c r="Y12" s="7" t="s">
        <v>46</v>
      </c>
      <c r="Z12" s="15"/>
      <c r="AA12" s="15" t="s">
        <v>47</v>
      </c>
      <c r="AB12" s="15" t="s">
        <v>35</v>
      </c>
      <c r="AC12" s="11" t="s">
        <v>48</v>
      </c>
      <c r="AD12" s="7" t="s">
        <v>85</v>
      </c>
      <c r="AE12" s="16"/>
      <c r="AF12" s="12" t="s">
        <v>50</v>
      </c>
    </row>
    <row r="13" ht="135.0" customHeight="1">
      <c r="A13" s="6" t="s">
        <v>86</v>
      </c>
      <c r="B13" s="7" t="s">
        <v>35</v>
      </c>
      <c r="C13" s="7" t="s">
        <v>36</v>
      </c>
      <c r="D13" s="8" t="s">
        <v>82</v>
      </c>
      <c r="E13" s="8">
        <v>43861.0</v>
      </c>
      <c r="F13" s="8">
        <v>43865.0</v>
      </c>
      <c r="G13" s="10">
        <v>43985.0</v>
      </c>
      <c r="H13" s="7" t="s">
        <v>87</v>
      </c>
      <c r="I13" s="11">
        <v>1.5800456E7</v>
      </c>
      <c r="J13" s="11"/>
      <c r="K13" s="11" t="str">
        <f>+'Hoja excel'!$I13+'Hoja excel'!$J13</f>
        <v>15,800,456</v>
      </c>
      <c r="L13" s="11" t="str">
        <f t="shared" si="1"/>
        <v>3,950,114</v>
      </c>
      <c r="M13" s="11" t="s">
        <v>54</v>
      </c>
      <c r="N13" s="7"/>
      <c r="O13" s="8" t="s">
        <v>84</v>
      </c>
      <c r="P13" s="8" t="s">
        <v>55</v>
      </c>
      <c r="Q13" s="7" t="s">
        <v>42</v>
      </c>
      <c r="R13" s="12" t="s">
        <v>43</v>
      </c>
      <c r="S13" s="11">
        <v>1.5800456E7</v>
      </c>
      <c r="T13" s="13">
        <v>1.0</v>
      </c>
      <c r="U13" s="14" t="s">
        <v>44</v>
      </c>
      <c r="V13" s="14" t="s">
        <v>45</v>
      </c>
      <c r="W13" s="8" t="s">
        <v>84</v>
      </c>
      <c r="X13" s="8" t="s">
        <v>55</v>
      </c>
      <c r="Y13" s="7" t="s">
        <v>46</v>
      </c>
      <c r="Z13" s="15"/>
      <c r="AA13" s="15" t="s">
        <v>47</v>
      </c>
      <c r="AB13" s="15" t="s">
        <v>35</v>
      </c>
      <c r="AC13" s="11" t="s">
        <v>48</v>
      </c>
      <c r="AD13" s="7" t="s">
        <v>88</v>
      </c>
      <c r="AE13" s="16"/>
      <c r="AF13" s="12" t="s">
        <v>50</v>
      </c>
    </row>
    <row r="14" ht="135.0" customHeight="1">
      <c r="A14" s="6" t="s">
        <v>89</v>
      </c>
      <c r="B14" s="7" t="s">
        <v>35</v>
      </c>
      <c r="C14" s="7" t="s">
        <v>36</v>
      </c>
      <c r="D14" s="8" t="s">
        <v>82</v>
      </c>
      <c r="E14" s="9">
        <v>43861.0</v>
      </c>
      <c r="F14" s="8">
        <v>43865.0</v>
      </c>
      <c r="G14" s="10">
        <v>43985.0</v>
      </c>
      <c r="H14" s="7" t="s">
        <v>90</v>
      </c>
      <c r="I14" s="11">
        <v>1.5800456E7</v>
      </c>
      <c r="J14" s="11"/>
      <c r="K14" s="11" t="str">
        <f>+'Hoja excel'!$I14+'Hoja excel'!$J14</f>
        <v>15,800,456</v>
      </c>
      <c r="L14" s="11" t="str">
        <f t="shared" si="1"/>
        <v>3,950,114</v>
      </c>
      <c r="M14" s="11" t="s">
        <v>54</v>
      </c>
      <c r="N14" s="7"/>
      <c r="O14" s="8" t="s">
        <v>84</v>
      </c>
      <c r="P14" s="8" t="s">
        <v>55</v>
      </c>
      <c r="Q14" s="7" t="s">
        <v>42</v>
      </c>
      <c r="R14" s="12" t="s">
        <v>43</v>
      </c>
      <c r="S14" s="11">
        <v>1.5800456E7</v>
      </c>
      <c r="T14" s="13">
        <v>1.0</v>
      </c>
      <c r="U14" s="12" t="s">
        <v>44</v>
      </c>
      <c r="V14" s="12" t="s">
        <v>45</v>
      </c>
      <c r="W14" s="8" t="s">
        <v>84</v>
      </c>
      <c r="X14" s="8" t="s">
        <v>55</v>
      </c>
      <c r="Y14" s="7" t="s">
        <v>46</v>
      </c>
      <c r="Z14" s="15"/>
      <c r="AA14" s="15" t="s">
        <v>47</v>
      </c>
      <c r="AB14" s="15" t="s">
        <v>35</v>
      </c>
      <c r="AC14" s="11" t="s">
        <v>48</v>
      </c>
      <c r="AD14" s="7" t="s">
        <v>91</v>
      </c>
      <c r="AE14" s="16"/>
      <c r="AF14" s="12" t="s">
        <v>50</v>
      </c>
    </row>
    <row r="15" ht="135.0" customHeight="1">
      <c r="A15" s="6" t="s">
        <v>92</v>
      </c>
      <c r="B15" s="7" t="s">
        <v>35</v>
      </c>
      <c r="C15" s="7" t="s">
        <v>36</v>
      </c>
      <c r="D15" s="8" t="s">
        <v>93</v>
      </c>
      <c r="E15" s="8">
        <v>43861.0</v>
      </c>
      <c r="F15" s="8">
        <v>43864.0</v>
      </c>
      <c r="G15" s="10">
        <v>43984.0</v>
      </c>
      <c r="H15" s="7" t="s">
        <v>94</v>
      </c>
      <c r="I15" s="11">
        <v>1.472E7</v>
      </c>
      <c r="J15" s="11"/>
      <c r="K15" s="11" t="str">
        <f>+'Hoja excel'!$I15+'Hoja excel'!$J15</f>
        <v>14,720,000</v>
      </c>
      <c r="L15" s="11" t="str">
        <f t="shared" si="1"/>
        <v>3,680,000</v>
      </c>
      <c r="M15" s="11" t="s">
        <v>54</v>
      </c>
      <c r="N15" s="7"/>
      <c r="O15" s="8" t="s">
        <v>40</v>
      </c>
      <c r="P15" s="8" t="s">
        <v>41</v>
      </c>
      <c r="Q15" s="7" t="s">
        <v>42</v>
      </c>
      <c r="R15" s="12" t="s">
        <v>43</v>
      </c>
      <c r="S15" s="11">
        <v>1.472E7</v>
      </c>
      <c r="T15" s="13">
        <v>1.0</v>
      </c>
      <c r="U15" s="14" t="s">
        <v>44</v>
      </c>
      <c r="V15" s="12" t="s">
        <v>45</v>
      </c>
      <c r="W15" s="8" t="s">
        <v>40</v>
      </c>
      <c r="X15" s="8" t="s">
        <v>41</v>
      </c>
      <c r="Y15" s="7" t="s">
        <v>46</v>
      </c>
      <c r="Z15" s="15"/>
      <c r="AA15" s="15" t="s">
        <v>47</v>
      </c>
      <c r="AB15" s="15" t="s">
        <v>35</v>
      </c>
      <c r="AC15" s="11" t="s">
        <v>48</v>
      </c>
      <c r="AD15" s="7" t="s">
        <v>95</v>
      </c>
      <c r="AE15" s="16"/>
      <c r="AF15" s="12" t="s">
        <v>50</v>
      </c>
    </row>
    <row r="16" ht="135.0" customHeight="1">
      <c r="A16" s="6" t="s">
        <v>96</v>
      </c>
      <c r="B16" s="7" t="s">
        <v>35</v>
      </c>
      <c r="C16" s="7" t="s">
        <v>36</v>
      </c>
      <c r="D16" s="8" t="s">
        <v>62</v>
      </c>
      <c r="E16" s="9">
        <v>43861.0</v>
      </c>
      <c r="F16" s="8">
        <v>43864.0</v>
      </c>
      <c r="G16" s="10">
        <v>43984.0</v>
      </c>
      <c r="H16" s="7" t="s">
        <v>97</v>
      </c>
      <c r="I16" s="11">
        <v>2.212E7</v>
      </c>
      <c r="J16" s="11"/>
      <c r="K16" s="11" t="str">
        <f>+'Hoja excel'!$I16+'Hoja excel'!$J16</f>
        <v>22,120,000</v>
      </c>
      <c r="L16" s="11" t="str">
        <f t="shared" si="1"/>
        <v>5,530,000</v>
      </c>
      <c r="M16" s="11" t="s">
        <v>54</v>
      </c>
      <c r="N16" s="7"/>
      <c r="O16" s="8" t="s">
        <v>40</v>
      </c>
      <c r="P16" s="8" t="s">
        <v>55</v>
      </c>
      <c r="Q16" s="7" t="s">
        <v>42</v>
      </c>
      <c r="R16" s="12" t="s">
        <v>43</v>
      </c>
      <c r="S16" s="11">
        <v>2.212E7</v>
      </c>
      <c r="T16" s="13">
        <v>1.0</v>
      </c>
      <c r="U16" s="14" t="s">
        <v>44</v>
      </c>
      <c r="V16" s="14" t="s">
        <v>45</v>
      </c>
      <c r="W16" s="8" t="s">
        <v>40</v>
      </c>
      <c r="X16" s="8" t="s">
        <v>55</v>
      </c>
      <c r="Y16" s="7" t="s">
        <v>46</v>
      </c>
      <c r="Z16" s="15"/>
      <c r="AA16" s="15" t="s">
        <v>47</v>
      </c>
      <c r="AB16" s="15" t="s">
        <v>35</v>
      </c>
      <c r="AC16" s="11" t="s">
        <v>48</v>
      </c>
      <c r="AD16" s="7" t="s">
        <v>98</v>
      </c>
      <c r="AE16" s="16"/>
      <c r="AF16" s="12" t="s">
        <v>50</v>
      </c>
    </row>
    <row r="17" ht="135.0" customHeight="1">
      <c r="A17" s="6" t="s">
        <v>99</v>
      </c>
      <c r="B17" s="7" t="s">
        <v>35</v>
      </c>
      <c r="C17" s="7" t="s">
        <v>36</v>
      </c>
      <c r="D17" s="8" t="s">
        <v>100</v>
      </c>
      <c r="E17" s="8">
        <v>43861.0</v>
      </c>
      <c r="F17" s="8">
        <v>43865.0</v>
      </c>
      <c r="G17" s="10">
        <v>43985.0</v>
      </c>
      <c r="H17" s="7" t="s">
        <v>101</v>
      </c>
      <c r="I17" s="11">
        <v>1.123588E7</v>
      </c>
      <c r="J17" s="11"/>
      <c r="K17" s="11" t="str">
        <f>+'Hoja excel'!$I17+'Hoja excel'!$J17</f>
        <v>11,235,880</v>
      </c>
      <c r="L17" s="11" t="str">
        <f t="shared" si="1"/>
        <v>2,808,970</v>
      </c>
      <c r="M17" s="11" t="s">
        <v>54</v>
      </c>
      <c r="N17" s="7"/>
      <c r="O17" s="8" t="s">
        <v>40</v>
      </c>
      <c r="P17" s="8" t="s">
        <v>41</v>
      </c>
      <c r="Q17" s="7" t="s">
        <v>42</v>
      </c>
      <c r="R17" s="12" t="s">
        <v>43</v>
      </c>
      <c r="S17" s="11">
        <v>1.123588E7</v>
      </c>
      <c r="T17" s="13">
        <v>1.0</v>
      </c>
      <c r="U17" s="14" t="s">
        <v>44</v>
      </c>
      <c r="V17" s="14" t="s">
        <v>45</v>
      </c>
      <c r="W17" s="8" t="s">
        <v>40</v>
      </c>
      <c r="X17" s="8" t="s">
        <v>41</v>
      </c>
      <c r="Y17" s="7" t="s">
        <v>46</v>
      </c>
      <c r="Z17" s="15"/>
      <c r="AA17" s="15" t="s">
        <v>47</v>
      </c>
      <c r="AB17" s="15" t="s">
        <v>35</v>
      </c>
      <c r="AC17" s="11" t="s">
        <v>48</v>
      </c>
      <c r="AD17" s="7" t="s">
        <v>102</v>
      </c>
      <c r="AE17" s="16"/>
      <c r="AF17" s="12" t="s">
        <v>50</v>
      </c>
    </row>
    <row r="18" ht="135.0" customHeight="1">
      <c r="A18" s="6" t="s">
        <v>103</v>
      </c>
      <c r="B18" s="7" t="s">
        <v>35</v>
      </c>
      <c r="C18" s="7" t="s">
        <v>36</v>
      </c>
      <c r="D18" s="8" t="s">
        <v>100</v>
      </c>
      <c r="E18" s="9">
        <v>43861.0</v>
      </c>
      <c r="F18" s="8">
        <v>43865.0</v>
      </c>
      <c r="G18" s="10">
        <v>43985.0</v>
      </c>
      <c r="H18" s="7" t="s">
        <v>104</v>
      </c>
      <c r="I18" s="11">
        <v>1.123588E7</v>
      </c>
      <c r="J18" s="11"/>
      <c r="K18" s="11" t="str">
        <f>+'Hoja excel'!$I18+'Hoja excel'!$J18</f>
        <v>11,235,880</v>
      </c>
      <c r="L18" s="11" t="str">
        <f t="shared" si="1"/>
        <v>2,808,970</v>
      </c>
      <c r="M18" s="11" t="s">
        <v>54</v>
      </c>
      <c r="N18" s="7"/>
      <c r="O18" s="8" t="s">
        <v>40</v>
      </c>
      <c r="P18" s="8" t="s">
        <v>41</v>
      </c>
      <c r="Q18" s="7" t="s">
        <v>42</v>
      </c>
      <c r="R18" s="12" t="s">
        <v>43</v>
      </c>
      <c r="S18" s="11">
        <v>1.123588E7</v>
      </c>
      <c r="T18" s="13">
        <v>1.0</v>
      </c>
      <c r="U18" s="14" t="s">
        <v>44</v>
      </c>
      <c r="V18" s="14" t="s">
        <v>45</v>
      </c>
      <c r="W18" s="8" t="s">
        <v>40</v>
      </c>
      <c r="X18" s="8" t="s">
        <v>41</v>
      </c>
      <c r="Y18" s="7" t="s">
        <v>46</v>
      </c>
      <c r="Z18" s="15"/>
      <c r="AA18" s="15" t="s">
        <v>47</v>
      </c>
      <c r="AB18" s="15" t="s">
        <v>35</v>
      </c>
      <c r="AC18" s="11" t="s">
        <v>48</v>
      </c>
      <c r="AD18" s="7" t="s">
        <v>105</v>
      </c>
      <c r="AE18" s="16"/>
      <c r="AF18" s="12" t="s">
        <v>50</v>
      </c>
    </row>
    <row r="19" ht="135.0" customHeight="1">
      <c r="A19" s="6" t="s">
        <v>106</v>
      </c>
      <c r="B19" s="7" t="s">
        <v>35</v>
      </c>
      <c r="C19" s="7" t="s">
        <v>36</v>
      </c>
      <c r="D19" s="8" t="s">
        <v>107</v>
      </c>
      <c r="E19" s="8">
        <v>43861.0</v>
      </c>
      <c r="F19" s="8">
        <v>43864.0</v>
      </c>
      <c r="G19" s="10">
        <v>43984.0</v>
      </c>
      <c r="H19" s="7" t="s">
        <v>108</v>
      </c>
      <c r="I19" s="11">
        <v>1.9662788E7</v>
      </c>
      <c r="J19" s="11"/>
      <c r="K19" s="11" t="str">
        <f>+'Hoja excel'!$I19+'Hoja excel'!$J19</f>
        <v>19,662,788</v>
      </c>
      <c r="L19" s="11" t="str">
        <f t="shared" si="1"/>
        <v>4,915,697</v>
      </c>
      <c r="M19" s="11" t="s">
        <v>54</v>
      </c>
      <c r="N19" s="7"/>
      <c r="O19" s="8" t="s">
        <v>84</v>
      </c>
      <c r="P19" s="8" t="s">
        <v>55</v>
      </c>
      <c r="Q19" s="7" t="s">
        <v>42</v>
      </c>
      <c r="R19" s="12" t="s">
        <v>43</v>
      </c>
      <c r="S19" s="11">
        <v>1.9662788E7</v>
      </c>
      <c r="T19" s="13">
        <v>1.0</v>
      </c>
      <c r="U19" s="14" t="s">
        <v>44</v>
      </c>
      <c r="V19" s="14" t="s">
        <v>45</v>
      </c>
      <c r="W19" s="8" t="s">
        <v>84</v>
      </c>
      <c r="X19" s="8" t="s">
        <v>55</v>
      </c>
      <c r="Y19" s="7" t="s">
        <v>46</v>
      </c>
      <c r="Z19" s="15"/>
      <c r="AA19" s="15" t="s">
        <v>47</v>
      </c>
      <c r="AB19" s="15" t="s">
        <v>35</v>
      </c>
      <c r="AC19" s="11" t="s">
        <v>48</v>
      </c>
      <c r="AD19" s="7" t="s">
        <v>109</v>
      </c>
      <c r="AE19" s="16"/>
      <c r="AF19" s="12" t="s">
        <v>50</v>
      </c>
    </row>
    <row r="20" ht="135.0" customHeight="1">
      <c r="A20" s="6" t="s">
        <v>110</v>
      </c>
      <c r="B20" s="7" t="s">
        <v>35</v>
      </c>
      <c r="C20" s="7" t="s">
        <v>36</v>
      </c>
      <c r="D20" s="8" t="s">
        <v>111</v>
      </c>
      <c r="E20" s="9">
        <v>43861.0</v>
      </c>
      <c r="F20" s="8">
        <v>43864.0</v>
      </c>
      <c r="G20" s="10">
        <v>43984.0</v>
      </c>
      <c r="H20" s="7" t="s">
        <v>112</v>
      </c>
      <c r="I20" s="11">
        <v>1.54E7</v>
      </c>
      <c r="J20" s="11"/>
      <c r="K20" s="11" t="str">
        <f>+'Hoja excel'!$I20+'Hoja excel'!$J20</f>
        <v>15,400,000</v>
      </c>
      <c r="L20" s="11" t="str">
        <f t="shared" si="1"/>
        <v>3,850,000</v>
      </c>
      <c r="M20" s="11" t="s">
        <v>54</v>
      </c>
      <c r="N20" s="7"/>
      <c r="O20" s="8" t="s">
        <v>40</v>
      </c>
      <c r="P20" s="8" t="s">
        <v>55</v>
      </c>
      <c r="Q20" s="7" t="s">
        <v>42</v>
      </c>
      <c r="R20" s="12" t="s">
        <v>43</v>
      </c>
      <c r="S20" s="11">
        <v>1.54E7</v>
      </c>
      <c r="T20" s="13">
        <v>1.0</v>
      </c>
      <c r="U20" s="14" t="s">
        <v>44</v>
      </c>
      <c r="V20" s="14" t="s">
        <v>45</v>
      </c>
      <c r="W20" s="8" t="s">
        <v>40</v>
      </c>
      <c r="X20" s="8" t="s">
        <v>55</v>
      </c>
      <c r="Y20" s="7" t="s">
        <v>46</v>
      </c>
      <c r="Z20" s="15"/>
      <c r="AA20" s="15" t="s">
        <v>47</v>
      </c>
      <c r="AB20" s="15" t="s">
        <v>35</v>
      </c>
      <c r="AC20" s="11" t="s">
        <v>48</v>
      </c>
      <c r="AD20" s="7" t="s">
        <v>113</v>
      </c>
      <c r="AE20" s="16"/>
      <c r="AF20" s="12" t="s">
        <v>50</v>
      </c>
    </row>
    <row r="21" ht="135.0" customHeight="1">
      <c r="A21" s="6" t="s">
        <v>114</v>
      </c>
      <c r="B21" s="7" t="s">
        <v>35</v>
      </c>
      <c r="C21" s="7" t="s">
        <v>36</v>
      </c>
      <c r="D21" s="8" t="s">
        <v>115</v>
      </c>
      <c r="E21" s="8">
        <v>43864.0</v>
      </c>
      <c r="F21" s="8">
        <v>43865.0</v>
      </c>
      <c r="G21" s="10">
        <v>43985.0</v>
      </c>
      <c r="H21" s="7" t="s">
        <v>116</v>
      </c>
      <c r="I21" s="11">
        <v>2.212E7</v>
      </c>
      <c r="J21" s="11"/>
      <c r="K21" s="11" t="str">
        <f>+'Hoja excel'!$I21+'Hoja excel'!$J21</f>
        <v>22,120,000</v>
      </c>
      <c r="L21" s="11" t="str">
        <f t="shared" si="1"/>
        <v>5,530,000</v>
      </c>
      <c r="M21" s="11" t="s">
        <v>54</v>
      </c>
      <c r="N21" s="7"/>
      <c r="O21" s="8" t="s">
        <v>40</v>
      </c>
      <c r="P21" s="8" t="s">
        <v>55</v>
      </c>
      <c r="Q21" s="7" t="s">
        <v>42</v>
      </c>
      <c r="R21" s="12" t="s">
        <v>43</v>
      </c>
      <c r="S21" s="11">
        <v>2.212E7</v>
      </c>
      <c r="T21" s="13">
        <v>1.0</v>
      </c>
      <c r="U21" s="14" t="s">
        <v>44</v>
      </c>
      <c r="V21" s="14" t="s">
        <v>45</v>
      </c>
      <c r="W21" s="8" t="s">
        <v>40</v>
      </c>
      <c r="X21" s="8" t="s">
        <v>55</v>
      </c>
      <c r="Y21" s="7" t="s">
        <v>46</v>
      </c>
      <c r="Z21" s="15"/>
      <c r="AA21" s="15" t="s">
        <v>47</v>
      </c>
      <c r="AB21" s="15" t="s">
        <v>35</v>
      </c>
      <c r="AC21" s="11" t="s">
        <v>48</v>
      </c>
      <c r="AD21" s="7" t="s">
        <v>117</v>
      </c>
      <c r="AE21" s="16"/>
      <c r="AF21" s="12" t="s">
        <v>50</v>
      </c>
    </row>
    <row r="22" ht="135.0" customHeight="1">
      <c r="A22" s="6" t="s">
        <v>118</v>
      </c>
      <c r="B22" s="7" t="s">
        <v>35</v>
      </c>
      <c r="C22" s="7" t="s">
        <v>36</v>
      </c>
      <c r="D22" s="8" t="s">
        <v>119</v>
      </c>
      <c r="E22" s="9">
        <v>43864.0</v>
      </c>
      <c r="F22" s="8">
        <v>43865.0</v>
      </c>
      <c r="G22" s="10">
        <v>43985.0</v>
      </c>
      <c r="H22" s="7" t="s">
        <v>120</v>
      </c>
      <c r="I22" s="11">
        <v>9840000.0</v>
      </c>
      <c r="J22" s="11"/>
      <c r="K22" s="11" t="str">
        <f>+'Hoja excel'!$I22+'Hoja excel'!$J22</f>
        <v>9,840,000</v>
      </c>
      <c r="L22" s="11" t="str">
        <f t="shared" si="1"/>
        <v>2,460,000</v>
      </c>
      <c r="M22" s="11" t="s">
        <v>54</v>
      </c>
      <c r="N22" s="7"/>
      <c r="O22" s="8" t="s">
        <v>40</v>
      </c>
      <c r="P22" s="8" t="s">
        <v>41</v>
      </c>
      <c r="Q22" s="7" t="s">
        <v>42</v>
      </c>
      <c r="R22" s="12" t="s">
        <v>43</v>
      </c>
      <c r="S22" s="11">
        <v>7134000.0</v>
      </c>
      <c r="T22" s="13">
        <v>0.73</v>
      </c>
      <c r="U22" s="14" t="s">
        <v>44</v>
      </c>
      <c r="V22" s="14" t="s">
        <v>45</v>
      </c>
      <c r="W22" s="8" t="s">
        <v>40</v>
      </c>
      <c r="X22" s="8" t="s">
        <v>41</v>
      </c>
      <c r="Y22" s="7" t="s">
        <v>121</v>
      </c>
      <c r="Z22" s="15"/>
      <c r="AA22" s="15" t="s">
        <v>47</v>
      </c>
      <c r="AB22" s="15" t="s">
        <v>35</v>
      </c>
      <c r="AC22" s="11" t="s">
        <v>48</v>
      </c>
      <c r="AD22" s="7" t="s">
        <v>122</v>
      </c>
      <c r="AE22" s="16"/>
      <c r="AF22" s="12" t="s">
        <v>50</v>
      </c>
    </row>
    <row r="23" ht="135.0" customHeight="1">
      <c r="A23" s="6" t="s">
        <v>123</v>
      </c>
      <c r="B23" s="7" t="s">
        <v>35</v>
      </c>
      <c r="C23" s="7" t="s">
        <v>36</v>
      </c>
      <c r="D23" s="8" t="s">
        <v>124</v>
      </c>
      <c r="E23" s="8">
        <v>43864.0</v>
      </c>
      <c r="F23" s="8">
        <v>43865.0</v>
      </c>
      <c r="G23" s="10">
        <v>43985.0</v>
      </c>
      <c r="H23" s="7" t="s">
        <v>125</v>
      </c>
      <c r="I23" s="11">
        <v>9480272.0</v>
      </c>
      <c r="J23" s="11"/>
      <c r="K23" s="11" t="str">
        <f>+'Hoja excel'!$I23+'Hoja excel'!$J23</f>
        <v>9,480,272</v>
      </c>
      <c r="L23" s="11" t="str">
        <f t="shared" si="1"/>
        <v>2,370,068</v>
      </c>
      <c r="M23" s="11" t="s">
        <v>54</v>
      </c>
      <c r="N23" s="7"/>
      <c r="O23" s="8" t="s">
        <v>40</v>
      </c>
      <c r="P23" s="8" t="s">
        <v>55</v>
      </c>
      <c r="Q23" s="7" t="s">
        <v>42</v>
      </c>
      <c r="R23" s="12" t="s">
        <v>43</v>
      </c>
      <c r="S23" s="11">
        <v>9480272.0</v>
      </c>
      <c r="T23" s="13">
        <v>1.0</v>
      </c>
      <c r="U23" s="14" t="s">
        <v>44</v>
      </c>
      <c r="V23" s="14" t="s">
        <v>45</v>
      </c>
      <c r="W23" s="8" t="s">
        <v>40</v>
      </c>
      <c r="X23" s="8" t="s">
        <v>55</v>
      </c>
      <c r="Y23" s="7" t="s">
        <v>46</v>
      </c>
      <c r="Z23" s="15"/>
      <c r="AA23" s="15" t="s">
        <v>47</v>
      </c>
      <c r="AB23" s="15" t="s">
        <v>35</v>
      </c>
      <c r="AC23" s="11" t="s">
        <v>48</v>
      </c>
      <c r="AD23" s="7" t="s">
        <v>126</v>
      </c>
      <c r="AE23" s="16"/>
      <c r="AF23" s="12" t="s">
        <v>50</v>
      </c>
    </row>
    <row r="24" ht="135.0" customHeight="1">
      <c r="A24" s="6" t="s">
        <v>127</v>
      </c>
      <c r="B24" s="7" t="s">
        <v>35</v>
      </c>
      <c r="C24" s="7" t="s">
        <v>36</v>
      </c>
      <c r="D24" s="8" t="s">
        <v>128</v>
      </c>
      <c r="E24" s="9" t="s">
        <v>129</v>
      </c>
      <c r="F24" s="8" t="s">
        <v>129</v>
      </c>
      <c r="G24" s="10" t="s">
        <v>129</v>
      </c>
      <c r="H24" s="7" t="s">
        <v>130</v>
      </c>
      <c r="I24" s="11" t="s">
        <v>129</v>
      </c>
      <c r="J24" s="11" t="s">
        <v>129</v>
      </c>
      <c r="K24" s="11">
        <v>0.0</v>
      </c>
      <c r="L24" s="11">
        <v>0.0</v>
      </c>
      <c r="M24" s="11" t="s">
        <v>129</v>
      </c>
      <c r="N24" s="7">
        <v>0.0</v>
      </c>
      <c r="O24" s="8" t="s">
        <v>40</v>
      </c>
      <c r="P24" s="8" t="s">
        <v>55</v>
      </c>
      <c r="Q24" s="7" t="s">
        <v>131</v>
      </c>
      <c r="R24" s="12" t="s">
        <v>43</v>
      </c>
      <c r="S24" s="11">
        <v>0.0</v>
      </c>
      <c r="T24" s="13">
        <v>0.0</v>
      </c>
      <c r="U24" s="14" t="s">
        <v>44</v>
      </c>
      <c r="V24" s="14">
        <v>0.0</v>
      </c>
      <c r="W24" s="8" t="s">
        <v>40</v>
      </c>
      <c r="X24" s="8" t="s">
        <v>55</v>
      </c>
      <c r="Y24" s="7" t="s">
        <v>132</v>
      </c>
      <c r="Z24" s="15"/>
      <c r="AA24" s="15" t="s">
        <v>47</v>
      </c>
      <c r="AB24" s="15" t="s">
        <v>35</v>
      </c>
      <c r="AC24" s="11" t="s">
        <v>129</v>
      </c>
      <c r="AD24" s="7" t="s">
        <v>133</v>
      </c>
      <c r="AE24" s="16"/>
      <c r="AF24" s="12" t="s">
        <v>50</v>
      </c>
    </row>
    <row r="25" ht="135.0" customHeight="1">
      <c r="A25" s="6" t="s">
        <v>134</v>
      </c>
      <c r="B25" s="7" t="s">
        <v>35</v>
      </c>
      <c r="C25" s="7" t="s">
        <v>36</v>
      </c>
      <c r="D25" s="8" t="s">
        <v>135</v>
      </c>
      <c r="E25" s="8">
        <v>43864.0</v>
      </c>
      <c r="F25" s="8">
        <v>43865.0</v>
      </c>
      <c r="G25" s="10">
        <v>43985.0</v>
      </c>
      <c r="H25" s="7" t="s">
        <v>136</v>
      </c>
      <c r="I25" s="11">
        <v>9828000.0</v>
      </c>
      <c r="J25" s="11"/>
      <c r="K25" s="11" t="str">
        <f>+'Hoja excel'!$I25+'Hoja excel'!$J25</f>
        <v>9,828,000</v>
      </c>
      <c r="L25" s="11" t="str">
        <f t="shared" ref="L25:L49" si="2">+I25/4</f>
        <v>2,457,000</v>
      </c>
      <c r="M25" s="11" t="s">
        <v>54</v>
      </c>
      <c r="N25" s="7"/>
      <c r="O25" s="8" t="s">
        <v>40</v>
      </c>
      <c r="P25" s="8" t="s">
        <v>55</v>
      </c>
      <c r="Q25" s="7" t="s">
        <v>42</v>
      </c>
      <c r="R25" s="12" t="s">
        <v>43</v>
      </c>
      <c r="S25" s="11">
        <v>9828000.0</v>
      </c>
      <c r="T25" s="13">
        <v>1.0</v>
      </c>
      <c r="U25" s="12" t="s">
        <v>44</v>
      </c>
      <c r="V25" s="12" t="s">
        <v>45</v>
      </c>
      <c r="W25" s="8" t="s">
        <v>40</v>
      </c>
      <c r="X25" s="8" t="s">
        <v>55</v>
      </c>
      <c r="Y25" s="7" t="s">
        <v>46</v>
      </c>
      <c r="Z25" s="15"/>
      <c r="AA25" s="15" t="s">
        <v>47</v>
      </c>
      <c r="AB25" s="15" t="s">
        <v>35</v>
      </c>
      <c r="AC25" s="11" t="s">
        <v>48</v>
      </c>
      <c r="AD25" s="7" t="s">
        <v>137</v>
      </c>
      <c r="AE25" s="16"/>
      <c r="AF25" s="12" t="s">
        <v>50</v>
      </c>
    </row>
    <row r="26" ht="135.0" customHeight="1">
      <c r="A26" s="6" t="s">
        <v>138</v>
      </c>
      <c r="B26" s="7" t="s">
        <v>35</v>
      </c>
      <c r="C26" s="7" t="s">
        <v>36</v>
      </c>
      <c r="D26" s="8" t="s">
        <v>139</v>
      </c>
      <c r="E26" s="9">
        <v>43864.0</v>
      </c>
      <c r="F26" s="8">
        <v>43865.0</v>
      </c>
      <c r="G26" s="10">
        <v>43985.0</v>
      </c>
      <c r="H26" s="7" t="s">
        <v>140</v>
      </c>
      <c r="I26" s="11">
        <v>1.334E7</v>
      </c>
      <c r="J26" s="11"/>
      <c r="K26" s="11" t="str">
        <f>+'Hoja excel'!$I26+'Hoja excel'!$J26</f>
        <v>13,340,000</v>
      </c>
      <c r="L26" s="11" t="str">
        <f t="shared" si="2"/>
        <v>3,335,000</v>
      </c>
      <c r="M26" s="11" t="s">
        <v>54</v>
      </c>
      <c r="N26" s="7"/>
      <c r="O26" s="8" t="s">
        <v>40</v>
      </c>
      <c r="P26" s="8" t="s">
        <v>55</v>
      </c>
      <c r="Q26" s="7" t="s">
        <v>42</v>
      </c>
      <c r="R26" s="12" t="s">
        <v>43</v>
      </c>
      <c r="S26" s="11">
        <v>1.334E7</v>
      </c>
      <c r="T26" s="13">
        <v>1.0</v>
      </c>
      <c r="U26" s="14" t="s">
        <v>44</v>
      </c>
      <c r="V26" s="14" t="s">
        <v>45</v>
      </c>
      <c r="W26" s="8" t="s">
        <v>40</v>
      </c>
      <c r="X26" s="8" t="s">
        <v>55</v>
      </c>
      <c r="Y26" s="7" t="s">
        <v>46</v>
      </c>
      <c r="Z26" s="15"/>
      <c r="AA26" s="15" t="s">
        <v>47</v>
      </c>
      <c r="AB26" s="15" t="s">
        <v>35</v>
      </c>
      <c r="AC26" s="11" t="s">
        <v>48</v>
      </c>
      <c r="AD26" s="7" t="s">
        <v>141</v>
      </c>
      <c r="AE26" s="16"/>
      <c r="AF26" s="12" t="s">
        <v>50</v>
      </c>
    </row>
    <row r="27" ht="135.0" customHeight="1">
      <c r="A27" s="6" t="s">
        <v>142</v>
      </c>
      <c r="B27" s="7" t="s">
        <v>35</v>
      </c>
      <c r="C27" s="7" t="s">
        <v>36</v>
      </c>
      <c r="D27" s="8" t="s">
        <v>143</v>
      </c>
      <c r="E27" s="8">
        <v>43864.0</v>
      </c>
      <c r="F27" s="8">
        <v>43865.0</v>
      </c>
      <c r="G27" s="10">
        <v>43985.0</v>
      </c>
      <c r="H27" s="7" t="s">
        <v>144</v>
      </c>
      <c r="I27" s="11">
        <v>1.9662788E7</v>
      </c>
      <c r="J27" s="11"/>
      <c r="K27" s="11" t="str">
        <f>+'Hoja excel'!$I27+'Hoja excel'!$J27</f>
        <v>19,662,788</v>
      </c>
      <c r="L27" s="11" t="str">
        <f t="shared" si="2"/>
        <v>4,915,697</v>
      </c>
      <c r="M27" s="11" t="s">
        <v>54</v>
      </c>
      <c r="N27" s="7"/>
      <c r="O27" s="8" t="s">
        <v>40</v>
      </c>
      <c r="P27" s="8" t="s">
        <v>55</v>
      </c>
      <c r="Q27" s="7" t="s">
        <v>42</v>
      </c>
      <c r="R27" s="12" t="s">
        <v>43</v>
      </c>
      <c r="S27" s="11">
        <v>1.9662788E7</v>
      </c>
      <c r="T27" s="13">
        <v>1.0</v>
      </c>
      <c r="U27" s="12" t="s">
        <v>44</v>
      </c>
      <c r="V27" s="12" t="s">
        <v>45</v>
      </c>
      <c r="W27" s="8" t="s">
        <v>40</v>
      </c>
      <c r="X27" s="8" t="s">
        <v>55</v>
      </c>
      <c r="Y27" s="7" t="s">
        <v>46</v>
      </c>
      <c r="Z27" s="15"/>
      <c r="AA27" s="15" t="s">
        <v>47</v>
      </c>
      <c r="AB27" s="15" t="s">
        <v>35</v>
      </c>
      <c r="AC27" s="11" t="s">
        <v>48</v>
      </c>
      <c r="AD27" s="7" t="s">
        <v>145</v>
      </c>
      <c r="AE27" s="16"/>
      <c r="AF27" s="12" t="s">
        <v>50</v>
      </c>
    </row>
    <row r="28" ht="135.0" customHeight="1">
      <c r="A28" s="6" t="s">
        <v>146</v>
      </c>
      <c r="B28" s="7" t="s">
        <v>35</v>
      </c>
      <c r="C28" s="7" t="s">
        <v>36</v>
      </c>
      <c r="D28" s="8" t="s">
        <v>143</v>
      </c>
      <c r="E28" s="9">
        <v>43864.0</v>
      </c>
      <c r="F28" s="8">
        <v>43865.0</v>
      </c>
      <c r="G28" s="10">
        <v>43985.0</v>
      </c>
      <c r="H28" s="7" t="s">
        <v>147</v>
      </c>
      <c r="I28" s="11">
        <v>1.9662788E7</v>
      </c>
      <c r="J28" s="11"/>
      <c r="K28" s="11" t="str">
        <f>+'Hoja excel'!$I28+'Hoja excel'!$J28</f>
        <v>19,662,788</v>
      </c>
      <c r="L28" s="11" t="str">
        <f t="shared" si="2"/>
        <v>4,915,697</v>
      </c>
      <c r="M28" s="11" t="s">
        <v>54</v>
      </c>
      <c r="N28" s="7"/>
      <c r="O28" s="8" t="s">
        <v>40</v>
      </c>
      <c r="P28" s="8" t="s">
        <v>55</v>
      </c>
      <c r="Q28" s="7" t="s">
        <v>42</v>
      </c>
      <c r="R28" s="12" t="s">
        <v>43</v>
      </c>
      <c r="S28" s="11">
        <v>1.9662788E7</v>
      </c>
      <c r="T28" s="13">
        <v>1.0</v>
      </c>
      <c r="U28" s="12" t="s">
        <v>44</v>
      </c>
      <c r="V28" s="12" t="s">
        <v>45</v>
      </c>
      <c r="W28" s="8" t="s">
        <v>40</v>
      </c>
      <c r="X28" s="8" t="s">
        <v>55</v>
      </c>
      <c r="Y28" s="7" t="s">
        <v>46</v>
      </c>
      <c r="Z28" s="15"/>
      <c r="AA28" s="15" t="s">
        <v>47</v>
      </c>
      <c r="AB28" s="15" t="s">
        <v>35</v>
      </c>
      <c r="AC28" s="11" t="s">
        <v>48</v>
      </c>
      <c r="AD28" s="7" t="s">
        <v>148</v>
      </c>
      <c r="AE28" s="16"/>
      <c r="AF28" s="12" t="s">
        <v>50</v>
      </c>
    </row>
    <row r="29" ht="135.0" customHeight="1">
      <c r="A29" s="6" t="s">
        <v>149</v>
      </c>
      <c r="B29" s="7" t="s">
        <v>35</v>
      </c>
      <c r="C29" s="7" t="s">
        <v>36</v>
      </c>
      <c r="D29" s="8" t="s">
        <v>143</v>
      </c>
      <c r="E29" s="8">
        <v>43864.0</v>
      </c>
      <c r="F29" s="8">
        <v>43865.0</v>
      </c>
      <c r="G29" s="10">
        <v>43985.0</v>
      </c>
      <c r="H29" s="7" t="s">
        <v>150</v>
      </c>
      <c r="I29" s="11">
        <v>1.9662788E7</v>
      </c>
      <c r="J29" s="11"/>
      <c r="K29" s="11" t="str">
        <f>+'Hoja excel'!$I29+'Hoja excel'!$J29</f>
        <v>19,662,788</v>
      </c>
      <c r="L29" s="11" t="str">
        <f t="shared" si="2"/>
        <v>4,915,697</v>
      </c>
      <c r="M29" s="11" t="s">
        <v>54</v>
      </c>
      <c r="N29" s="7"/>
      <c r="O29" s="8" t="s">
        <v>40</v>
      </c>
      <c r="P29" s="8" t="s">
        <v>55</v>
      </c>
      <c r="Q29" s="7" t="s">
        <v>42</v>
      </c>
      <c r="R29" s="12" t="s">
        <v>43</v>
      </c>
      <c r="S29" s="11">
        <v>1.9662788E7</v>
      </c>
      <c r="T29" s="13">
        <v>1.0</v>
      </c>
      <c r="U29" s="14" t="s">
        <v>44</v>
      </c>
      <c r="V29" s="14" t="s">
        <v>45</v>
      </c>
      <c r="W29" s="8" t="s">
        <v>40</v>
      </c>
      <c r="X29" s="8" t="s">
        <v>55</v>
      </c>
      <c r="Y29" s="7" t="s">
        <v>46</v>
      </c>
      <c r="Z29" s="15"/>
      <c r="AA29" s="15" t="s">
        <v>47</v>
      </c>
      <c r="AB29" s="15" t="s">
        <v>35</v>
      </c>
      <c r="AC29" s="11" t="s">
        <v>48</v>
      </c>
      <c r="AD29" s="7" t="s">
        <v>151</v>
      </c>
      <c r="AE29" s="16"/>
      <c r="AF29" s="12" t="s">
        <v>50</v>
      </c>
    </row>
    <row r="30" ht="135.0" customHeight="1">
      <c r="A30" s="6" t="s">
        <v>152</v>
      </c>
      <c r="B30" s="7" t="s">
        <v>35</v>
      </c>
      <c r="C30" s="7" t="s">
        <v>36</v>
      </c>
      <c r="D30" s="8" t="s">
        <v>153</v>
      </c>
      <c r="E30" s="9">
        <v>43867.0</v>
      </c>
      <c r="F30" s="8">
        <v>43868.0</v>
      </c>
      <c r="G30" s="10">
        <v>43988.0</v>
      </c>
      <c r="H30" s="7" t="s">
        <v>154</v>
      </c>
      <c r="I30" s="11">
        <v>1.123588E7</v>
      </c>
      <c r="J30" s="11"/>
      <c r="K30" s="11" t="str">
        <f>+'Hoja excel'!$I30+'Hoja excel'!$J30</f>
        <v>11,235,880</v>
      </c>
      <c r="L30" s="11" t="str">
        <f t="shared" si="2"/>
        <v>2,808,970</v>
      </c>
      <c r="M30" s="11" t="s">
        <v>54</v>
      </c>
      <c r="N30" s="7"/>
      <c r="O30" s="8" t="s">
        <v>84</v>
      </c>
      <c r="P30" s="8" t="s">
        <v>55</v>
      </c>
      <c r="Q30" s="7" t="s">
        <v>42</v>
      </c>
      <c r="R30" s="12" t="s">
        <v>43</v>
      </c>
      <c r="S30" s="11">
        <v>1.123588E7</v>
      </c>
      <c r="T30" s="13">
        <v>1.0</v>
      </c>
      <c r="U30" s="14" t="s">
        <v>44</v>
      </c>
      <c r="V30" s="14" t="s">
        <v>45</v>
      </c>
      <c r="W30" s="8" t="s">
        <v>84</v>
      </c>
      <c r="X30" s="8" t="s">
        <v>55</v>
      </c>
      <c r="Y30" s="7" t="s">
        <v>46</v>
      </c>
      <c r="Z30" s="15"/>
      <c r="AA30" s="15" t="s">
        <v>47</v>
      </c>
      <c r="AB30" s="15" t="s">
        <v>35</v>
      </c>
      <c r="AC30" s="11" t="s">
        <v>48</v>
      </c>
      <c r="AD30" s="7" t="s">
        <v>155</v>
      </c>
      <c r="AE30" s="16"/>
      <c r="AF30" s="12" t="s">
        <v>50</v>
      </c>
    </row>
    <row r="31" ht="135.0" customHeight="1">
      <c r="A31" s="6" t="s">
        <v>156</v>
      </c>
      <c r="B31" s="7" t="s">
        <v>35</v>
      </c>
      <c r="C31" s="7" t="s">
        <v>36</v>
      </c>
      <c r="D31" s="8" t="s">
        <v>157</v>
      </c>
      <c r="E31" s="8">
        <v>43864.0</v>
      </c>
      <c r="F31" s="8">
        <v>43865.0</v>
      </c>
      <c r="G31" s="10">
        <v>43985.0</v>
      </c>
      <c r="H31" s="7" t="s">
        <v>158</v>
      </c>
      <c r="I31" s="11">
        <v>9480272.0</v>
      </c>
      <c r="J31" s="11"/>
      <c r="K31" s="11" t="str">
        <f>+'Hoja excel'!$I31+'Hoja excel'!$J31</f>
        <v>9,480,272</v>
      </c>
      <c r="L31" s="11" t="str">
        <f t="shared" si="2"/>
        <v>2,370,068</v>
      </c>
      <c r="M31" s="11" t="s">
        <v>54</v>
      </c>
      <c r="N31" s="7"/>
      <c r="O31" s="8" t="s">
        <v>40</v>
      </c>
      <c r="P31" s="8" t="s">
        <v>55</v>
      </c>
      <c r="Q31" s="7" t="s">
        <v>42</v>
      </c>
      <c r="R31" s="12" t="s">
        <v>43</v>
      </c>
      <c r="S31" s="11">
        <v>9480272.0</v>
      </c>
      <c r="T31" s="13">
        <v>1.0</v>
      </c>
      <c r="U31" s="14" t="s">
        <v>44</v>
      </c>
      <c r="V31" s="14" t="s">
        <v>45</v>
      </c>
      <c r="W31" s="8" t="s">
        <v>40</v>
      </c>
      <c r="X31" s="8" t="s">
        <v>55</v>
      </c>
      <c r="Y31" s="7" t="s">
        <v>46</v>
      </c>
      <c r="Z31" s="15"/>
      <c r="AA31" s="15" t="s">
        <v>47</v>
      </c>
      <c r="AB31" s="15" t="s">
        <v>35</v>
      </c>
      <c r="AC31" s="11" t="s">
        <v>48</v>
      </c>
      <c r="AD31" s="7" t="s">
        <v>159</v>
      </c>
      <c r="AE31" s="16"/>
      <c r="AF31" s="12" t="s">
        <v>50</v>
      </c>
    </row>
    <row r="32" ht="135.0" customHeight="1">
      <c r="A32" s="6" t="s">
        <v>160</v>
      </c>
      <c r="B32" s="7" t="s">
        <v>35</v>
      </c>
      <c r="C32" s="7" t="s">
        <v>36</v>
      </c>
      <c r="D32" s="8" t="s">
        <v>161</v>
      </c>
      <c r="E32" s="9">
        <v>43865.0</v>
      </c>
      <c r="F32" s="8">
        <v>43866.0</v>
      </c>
      <c r="G32" s="10">
        <v>43986.0</v>
      </c>
      <c r="H32" s="7" t="s">
        <v>162</v>
      </c>
      <c r="I32" s="11">
        <v>9828000.0</v>
      </c>
      <c r="J32" s="11"/>
      <c r="K32" s="11" t="str">
        <f>+'Hoja excel'!$I32+'Hoja excel'!$J32</f>
        <v>9,828,000</v>
      </c>
      <c r="L32" s="11" t="str">
        <f t="shared" si="2"/>
        <v>2,457,000</v>
      </c>
      <c r="M32" s="11" t="s">
        <v>54</v>
      </c>
      <c r="N32" s="7"/>
      <c r="O32" s="8" t="s">
        <v>40</v>
      </c>
      <c r="P32" s="8" t="s">
        <v>55</v>
      </c>
      <c r="Q32" s="7" t="s">
        <v>42</v>
      </c>
      <c r="R32" s="12" t="s">
        <v>43</v>
      </c>
      <c r="S32" s="11">
        <v>9828000.0</v>
      </c>
      <c r="T32" s="13">
        <v>1.0</v>
      </c>
      <c r="U32" s="14" t="s">
        <v>44</v>
      </c>
      <c r="V32" s="14">
        <v>0.0</v>
      </c>
      <c r="W32" s="8" t="s">
        <v>40</v>
      </c>
      <c r="X32" s="8" t="s">
        <v>55</v>
      </c>
      <c r="Y32" s="7" t="s">
        <v>46</v>
      </c>
      <c r="Z32" s="15"/>
      <c r="AA32" s="15" t="s">
        <v>47</v>
      </c>
      <c r="AB32" s="15" t="s">
        <v>35</v>
      </c>
      <c r="AC32" s="11" t="s">
        <v>48</v>
      </c>
      <c r="AD32" s="7" t="s">
        <v>163</v>
      </c>
      <c r="AE32" s="16"/>
      <c r="AF32" s="12" t="s">
        <v>50</v>
      </c>
    </row>
    <row r="33" ht="135.0" customHeight="1">
      <c r="A33" s="6" t="s">
        <v>164</v>
      </c>
      <c r="B33" s="7" t="s">
        <v>35</v>
      </c>
      <c r="C33" s="7" t="s">
        <v>36</v>
      </c>
      <c r="D33" s="8" t="s">
        <v>161</v>
      </c>
      <c r="E33" s="8">
        <v>43865.0</v>
      </c>
      <c r="F33" s="8">
        <v>43866.0</v>
      </c>
      <c r="G33" s="10">
        <v>43986.0</v>
      </c>
      <c r="H33" s="7" t="s">
        <v>165</v>
      </c>
      <c r="I33" s="11">
        <v>9828000.0</v>
      </c>
      <c r="J33" s="11"/>
      <c r="K33" s="11" t="str">
        <f>+'Hoja excel'!$I33+'Hoja excel'!$J33</f>
        <v>9,828,000</v>
      </c>
      <c r="L33" s="11" t="str">
        <f t="shared" si="2"/>
        <v>2,457,000</v>
      </c>
      <c r="M33" s="11" t="s">
        <v>54</v>
      </c>
      <c r="N33" s="7"/>
      <c r="O33" s="8" t="s">
        <v>40</v>
      </c>
      <c r="P33" s="8" t="s">
        <v>55</v>
      </c>
      <c r="Q33" s="7" t="s">
        <v>42</v>
      </c>
      <c r="R33" s="12" t="s">
        <v>43</v>
      </c>
      <c r="S33" s="11">
        <v>9828000.0</v>
      </c>
      <c r="T33" s="13">
        <v>1.0</v>
      </c>
      <c r="U33" s="14" t="s">
        <v>44</v>
      </c>
      <c r="V33" s="14" t="s">
        <v>45</v>
      </c>
      <c r="W33" s="8" t="s">
        <v>40</v>
      </c>
      <c r="X33" s="8" t="s">
        <v>55</v>
      </c>
      <c r="Y33" s="7" t="s">
        <v>46</v>
      </c>
      <c r="Z33" s="15"/>
      <c r="AA33" s="15" t="s">
        <v>47</v>
      </c>
      <c r="AB33" s="15" t="s">
        <v>35</v>
      </c>
      <c r="AC33" s="11" t="s">
        <v>48</v>
      </c>
      <c r="AD33" s="7" t="s">
        <v>166</v>
      </c>
      <c r="AE33" s="16"/>
      <c r="AF33" s="12" t="s">
        <v>50</v>
      </c>
    </row>
    <row r="34" ht="135.0" customHeight="1">
      <c r="A34" s="6" t="s">
        <v>167</v>
      </c>
      <c r="B34" s="7" t="s">
        <v>35</v>
      </c>
      <c r="C34" s="7" t="s">
        <v>36</v>
      </c>
      <c r="D34" s="8" t="s">
        <v>161</v>
      </c>
      <c r="E34" s="9">
        <v>43865.0</v>
      </c>
      <c r="F34" s="8">
        <v>43866.0</v>
      </c>
      <c r="G34" s="10">
        <v>43986.0</v>
      </c>
      <c r="H34" s="7" t="s">
        <v>168</v>
      </c>
      <c r="I34" s="11">
        <v>9828000.0</v>
      </c>
      <c r="J34" s="11"/>
      <c r="K34" s="11" t="str">
        <f>+'Hoja excel'!$I34+'Hoja excel'!$J34</f>
        <v>9,828,000</v>
      </c>
      <c r="L34" s="11" t="str">
        <f t="shared" si="2"/>
        <v>2,457,000</v>
      </c>
      <c r="M34" s="11" t="s">
        <v>54</v>
      </c>
      <c r="N34" s="7"/>
      <c r="O34" s="8" t="s">
        <v>40</v>
      </c>
      <c r="P34" s="8" t="s">
        <v>55</v>
      </c>
      <c r="Q34" s="7" t="s">
        <v>42</v>
      </c>
      <c r="R34" s="12" t="s">
        <v>43</v>
      </c>
      <c r="S34" s="11">
        <v>9828000.0</v>
      </c>
      <c r="T34" s="13">
        <v>1.0</v>
      </c>
      <c r="U34" s="12" t="s">
        <v>44</v>
      </c>
      <c r="V34" s="12" t="s">
        <v>45</v>
      </c>
      <c r="W34" s="8" t="s">
        <v>40</v>
      </c>
      <c r="X34" s="8" t="s">
        <v>55</v>
      </c>
      <c r="Y34" s="7" t="s">
        <v>46</v>
      </c>
      <c r="Z34" s="15"/>
      <c r="AA34" s="15" t="s">
        <v>47</v>
      </c>
      <c r="AB34" s="15" t="s">
        <v>35</v>
      </c>
      <c r="AC34" s="11" t="s">
        <v>48</v>
      </c>
      <c r="AD34" s="7" t="s">
        <v>169</v>
      </c>
      <c r="AE34" s="16"/>
      <c r="AF34" s="12" t="s">
        <v>50</v>
      </c>
    </row>
    <row r="35" ht="135.0" customHeight="1">
      <c r="A35" s="6" t="s">
        <v>170</v>
      </c>
      <c r="B35" s="7" t="s">
        <v>35</v>
      </c>
      <c r="C35" s="7" t="s">
        <v>36</v>
      </c>
      <c r="D35" s="8" t="s">
        <v>171</v>
      </c>
      <c r="E35" s="8">
        <v>43865.0</v>
      </c>
      <c r="F35" s="8">
        <v>43866.0</v>
      </c>
      <c r="G35" s="10">
        <v>43986.0</v>
      </c>
      <c r="H35" s="7" t="s">
        <v>172</v>
      </c>
      <c r="I35" s="11">
        <v>2.1064E7</v>
      </c>
      <c r="J35" s="11"/>
      <c r="K35" s="11" t="str">
        <f>+'Hoja excel'!$I35+'Hoja excel'!$J35</f>
        <v>21,064,000</v>
      </c>
      <c r="L35" s="11" t="str">
        <f t="shared" si="2"/>
        <v>5,266,000</v>
      </c>
      <c r="M35" s="11" t="s">
        <v>54</v>
      </c>
      <c r="N35" s="7"/>
      <c r="O35" s="8" t="s">
        <v>40</v>
      </c>
      <c r="P35" s="8" t="s">
        <v>41</v>
      </c>
      <c r="Q35" s="7" t="s">
        <v>42</v>
      </c>
      <c r="R35" s="12" t="s">
        <v>43</v>
      </c>
      <c r="S35" s="11">
        <v>2.1064E7</v>
      </c>
      <c r="T35" s="13">
        <v>1.0</v>
      </c>
      <c r="U35" s="12" t="s">
        <v>44</v>
      </c>
      <c r="V35" s="12" t="s">
        <v>45</v>
      </c>
      <c r="W35" s="8" t="s">
        <v>40</v>
      </c>
      <c r="X35" s="8" t="s">
        <v>41</v>
      </c>
      <c r="Y35" s="7" t="s">
        <v>46</v>
      </c>
      <c r="Z35" s="15"/>
      <c r="AA35" s="15" t="s">
        <v>47</v>
      </c>
      <c r="AB35" s="15" t="s">
        <v>35</v>
      </c>
      <c r="AC35" s="11" t="s">
        <v>48</v>
      </c>
      <c r="AD35" s="7" t="s">
        <v>173</v>
      </c>
      <c r="AE35" s="16"/>
      <c r="AF35" s="12" t="s">
        <v>50</v>
      </c>
    </row>
    <row r="36" ht="135.0" customHeight="1">
      <c r="A36" s="6" t="s">
        <v>174</v>
      </c>
      <c r="B36" s="7" t="s">
        <v>35</v>
      </c>
      <c r="C36" s="7" t="s">
        <v>36</v>
      </c>
      <c r="D36" s="8" t="s">
        <v>128</v>
      </c>
      <c r="E36" s="9">
        <v>43865.0</v>
      </c>
      <c r="F36" s="8">
        <v>43866.0</v>
      </c>
      <c r="G36" s="10">
        <v>43986.0</v>
      </c>
      <c r="H36" s="7" t="s">
        <v>130</v>
      </c>
      <c r="I36" s="11">
        <v>1.9662788E7</v>
      </c>
      <c r="J36" s="11"/>
      <c r="K36" s="11" t="str">
        <f>+'Hoja excel'!$I36+'Hoja excel'!$J36</f>
        <v>19,662,788</v>
      </c>
      <c r="L36" s="11" t="str">
        <f t="shared" si="2"/>
        <v>4,915,697</v>
      </c>
      <c r="M36" s="11" t="s">
        <v>54</v>
      </c>
      <c r="N36" s="7"/>
      <c r="O36" s="8" t="s">
        <v>40</v>
      </c>
      <c r="P36" s="8" t="s">
        <v>55</v>
      </c>
      <c r="Q36" s="7" t="s">
        <v>42</v>
      </c>
      <c r="R36" s="12" t="s">
        <v>43</v>
      </c>
      <c r="S36" s="11">
        <v>1.9662788E7</v>
      </c>
      <c r="T36" s="13">
        <v>1.0</v>
      </c>
      <c r="U36" s="14" t="s">
        <v>44</v>
      </c>
      <c r="V36" s="14">
        <v>0.0</v>
      </c>
      <c r="W36" s="8" t="s">
        <v>40</v>
      </c>
      <c r="X36" s="8" t="s">
        <v>55</v>
      </c>
      <c r="Y36" s="7" t="s">
        <v>46</v>
      </c>
      <c r="Z36" s="15"/>
      <c r="AA36" s="15" t="s">
        <v>47</v>
      </c>
      <c r="AB36" s="15" t="s">
        <v>35</v>
      </c>
      <c r="AC36" s="11" t="s">
        <v>48</v>
      </c>
      <c r="AD36" s="7" t="s">
        <v>175</v>
      </c>
      <c r="AE36" s="16"/>
      <c r="AF36" s="12" t="s">
        <v>50</v>
      </c>
    </row>
    <row r="37" ht="135.0" customHeight="1">
      <c r="A37" s="6" t="s">
        <v>176</v>
      </c>
      <c r="B37" s="7" t="s">
        <v>35</v>
      </c>
      <c r="C37" s="7" t="s">
        <v>36</v>
      </c>
      <c r="D37" s="8" t="s">
        <v>177</v>
      </c>
      <c r="E37" s="8">
        <v>43865.0</v>
      </c>
      <c r="F37" s="8">
        <v>43867.0</v>
      </c>
      <c r="G37" s="10">
        <v>43987.0</v>
      </c>
      <c r="H37" s="7" t="s">
        <v>178</v>
      </c>
      <c r="I37" s="11">
        <v>7020000.0</v>
      </c>
      <c r="J37" s="11"/>
      <c r="K37" s="11" t="str">
        <f>+'Hoja excel'!$I37+'Hoja excel'!$J37</f>
        <v>7,020,000</v>
      </c>
      <c r="L37" s="11" t="str">
        <f t="shared" si="2"/>
        <v>1,755,000</v>
      </c>
      <c r="M37" s="11" t="s">
        <v>54</v>
      </c>
      <c r="N37" s="7"/>
      <c r="O37" s="8" t="s">
        <v>40</v>
      </c>
      <c r="P37" s="8" t="s">
        <v>55</v>
      </c>
      <c r="Q37" s="7" t="s">
        <v>42</v>
      </c>
      <c r="R37" s="12" t="s">
        <v>43</v>
      </c>
      <c r="S37" s="11">
        <v>7020000.0</v>
      </c>
      <c r="T37" s="13">
        <v>1.0</v>
      </c>
      <c r="U37" s="12" t="s">
        <v>44</v>
      </c>
      <c r="V37" s="12" t="s">
        <v>45</v>
      </c>
      <c r="W37" s="8" t="s">
        <v>40</v>
      </c>
      <c r="X37" s="8" t="s">
        <v>55</v>
      </c>
      <c r="Y37" s="7" t="s">
        <v>46</v>
      </c>
      <c r="Z37" s="15"/>
      <c r="AA37" s="15" t="s">
        <v>47</v>
      </c>
      <c r="AB37" s="15" t="s">
        <v>35</v>
      </c>
      <c r="AC37" s="11" t="s">
        <v>48</v>
      </c>
      <c r="AD37" s="7" t="s">
        <v>179</v>
      </c>
      <c r="AE37" s="16"/>
      <c r="AF37" s="12" t="s">
        <v>50</v>
      </c>
    </row>
    <row r="38" ht="135.0" customHeight="1">
      <c r="A38" s="6" t="s">
        <v>180</v>
      </c>
      <c r="B38" s="7" t="s">
        <v>35</v>
      </c>
      <c r="C38" s="7" t="s">
        <v>36</v>
      </c>
      <c r="D38" s="8" t="s">
        <v>181</v>
      </c>
      <c r="E38" s="9">
        <v>43866.0</v>
      </c>
      <c r="F38" s="8">
        <v>43867.0</v>
      </c>
      <c r="G38" s="10">
        <v>43987.0</v>
      </c>
      <c r="H38" s="7" t="s">
        <v>182</v>
      </c>
      <c r="I38" s="11">
        <v>1.0532E7</v>
      </c>
      <c r="J38" s="11"/>
      <c r="K38" s="11" t="str">
        <f>+'Hoja excel'!$I38+'Hoja excel'!$J38</f>
        <v>10,532,000</v>
      </c>
      <c r="L38" s="11" t="str">
        <f t="shared" si="2"/>
        <v>2,633,000</v>
      </c>
      <c r="M38" s="11" t="s">
        <v>54</v>
      </c>
      <c r="N38" s="7"/>
      <c r="O38" s="8" t="s">
        <v>40</v>
      </c>
      <c r="P38" s="8" t="s">
        <v>55</v>
      </c>
      <c r="Q38" s="7" t="s">
        <v>42</v>
      </c>
      <c r="R38" s="12" t="s">
        <v>43</v>
      </c>
      <c r="S38" s="11">
        <v>1.0532E7</v>
      </c>
      <c r="T38" s="13">
        <v>1.0</v>
      </c>
      <c r="U38" s="14" t="s">
        <v>44</v>
      </c>
      <c r="V38" s="14">
        <v>0.0</v>
      </c>
      <c r="W38" s="8" t="s">
        <v>40</v>
      </c>
      <c r="X38" s="8" t="s">
        <v>55</v>
      </c>
      <c r="Y38" s="7" t="s">
        <v>46</v>
      </c>
      <c r="Z38" s="15"/>
      <c r="AA38" s="15" t="s">
        <v>47</v>
      </c>
      <c r="AB38" s="15" t="s">
        <v>35</v>
      </c>
      <c r="AC38" s="11" t="s">
        <v>48</v>
      </c>
      <c r="AD38" s="7" t="s">
        <v>183</v>
      </c>
      <c r="AE38" s="16"/>
      <c r="AF38" s="12" t="s">
        <v>50</v>
      </c>
    </row>
    <row r="39" ht="135.0" customHeight="1">
      <c r="A39" s="6" t="s">
        <v>184</v>
      </c>
      <c r="B39" s="7" t="s">
        <v>35</v>
      </c>
      <c r="C39" s="7" t="s">
        <v>36</v>
      </c>
      <c r="D39" s="8" t="s">
        <v>185</v>
      </c>
      <c r="E39" s="8">
        <v>43867.0</v>
      </c>
      <c r="F39" s="8">
        <v>43868.0</v>
      </c>
      <c r="G39" s="10">
        <v>43988.0</v>
      </c>
      <c r="H39" s="7" t="s">
        <v>186</v>
      </c>
      <c r="I39" s="11">
        <v>1.5800456E7</v>
      </c>
      <c r="J39" s="11"/>
      <c r="K39" s="11" t="str">
        <f>+'Hoja excel'!$I39+'Hoja excel'!$J39</f>
        <v>15,800,456</v>
      </c>
      <c r="L39" s="11" t="str">
        <f t="shared" si="2"/>
        <v>3,950,114</v>
      </c>
      <c r="M39" s="11" t="s">
        <v>54</v>
      </c>
      <c r="N39" s="7"/>
      <c r="O39" s="8" t="s">
        <v>40</v>
      </c>
      <c r="P39" s="8" t="s">
        <v>41</v>
      </c>
      <c r="Q39" s="7" t="s">
        <v>42</v>
      </c>
      <c r="R39" s="12" t="s">
        <v>43</v>
      </c>
      <c r="S39" s="11">
        <v>1.5800456E7</v>
      </c>
      <c r="T39" s="13">
        <v>1.0</v>
      </c>
      <c r="U39" s="12" t="s">
        <v>44</v>
      </c>
      <c r="V39" s="14">
        <v>0.0</v>
      </c>
      <c r="W39" s="8" t="s">
        <v>40</v>
      </c>
      <c r="X39" s="8" t="s">
        <v>41</v>
      </c>
      <c r="Y39" s="7" t="s">
        <v>46</v>
      </c>
      <c r="Z39" s="15"/>
      <c r="AA39" s="15" t="s">
        <v>47</v>
      </c>
      <c r="AB39" s="15" t="s">
        <v>35</v>
      </c>
      <c r="AC39" s="11" t="s">
        <v>48</v>
      </c>
      <c r="AD39" s="7" t="s">
        <v>187</v>
      </c>
      <c r="AE39" s="16"/>
      <c r="AF39" s="12" t="s">
        <v>50</v>
      </c>
    </row>
    <row r="40" ht="135.0" customHeight="1">
      <c r="A40" s="6" t="s">
        <v>188</v>
      </c>
      <c r="B40" s="7" t="s">
        <v>35</v>
      </c>
      <c r="C40" s="7" t="s">
        <v>36</v>
      </c>
      <c r="D40" s="8" t="s">
        <v>189</v>
      </c>
      <c r="E40" s="9">
        <v>43867.0</v>
      </c>
      <c r="F40" s="8">
        <v>43867.0</v>
      </c>
      <c r="G40" s="10">
        <v>43987.0</v>
      </c>
      <c r="H40" s="7" t="s">
        <v>190</v>
      </c>
      <c r="I40" s="11">
        <v>1.9662788E7</v>
      </c>
      <c r="J40" s="11"/>
      <c r="K40" s="11" t="str">
        <f>+'Hoja excel'!$I40+'Hoja excel'!$J40</f>
        <v>19,662,788</v>
      </c>
      <c r="L40" s="11" t="str">
        <f t="shared" si="2"/>
        <v>4,915,697</v>
      </c>
      <c r="M40" s="11" t="s">
        <v>54</v>
      </c>
      <c r="N40" s="7"/>
      <c r="O40" s="8" t="s">
        <v>40</v>
      </c>
      <c r="P40" s="8" t="s">
        <v>55</v>
      </c>
      <c r="Q40" s="7" t="s">
        <v>42</v>
      </c>
      <c r="R40" s="12" t="s">
        <v>43</v>
      </c>
      <c r="S40" s="11">
        <v>1.9662788E7</v>
      </c>
      <c r="T40" s="13">
        <v>1.0</v>
      </c>
      <c r="U40" s="14" t="s">
        <v>44</v>
      </c>
      <c r="V40" s="14" t="s">
        <v>45</v>
      </c>
      <c r="W40" s="8" t="s">
        <v>40</v>
      </c>
      <c r="X40" s="8" t="s">
        <v>55</v>
      </c>
      <c r="Y40" s="7" t="s">
        <v>46</v>
      </c>
      <c r="Z40" s="15"/>
      <c r="AA40" s="15" t="s">
        <v>47</v>
      </c>
      <c r="AB40" s="15" t="s">
        <v>35</v>
      </c>
      <c r="AC40" s="11" t="s">
        <v>48</v>
      </c>
      <c r="AD40" s="7" t="s">
        <v>191</v>
      </c>
      <c r="AE40" s="16"/>
      <c r="AF40" s="12" t="s">
        <v>50</v>
      </c>
    </row>
    <row r="41" ht="135.0" customHeight="1">
      <c r="A41" s="6" t="s">
        <v>192</v>
      </c>
      <c r="B41" s="7" t="s">
        <v>35</v>
      </c>
      <c r="C41" s="7" t="s">
        <v>36</v>
      </c>
      <c r="D41" s="8" t="s">
        <v>193</v>
      </c>
      <c r="E41" s="8">
        <v>43866.0</v>
      </c>
      <c r="F41" s="8">
        <v>43867.0</v>
      </c>
      <c r="G41" s="10">
        <v>43987.0</v>
      </c>
      <c r="H41" s="7" t="s">
        <v>194</v>
      </c>
      <c r="I41" s="11">
        <v>9480272.0</v>
      </c>
      <c r="J41" s="11"/>
      <c r="K41" s="11" t="str">
        <f>+'Hoja excel'!$I41+'Hoja excel'!$J41</f>
        <v>9,480,272</v>
      </c>
      <c r="L41" s="11" t="str">
        <f t="shared" si="2"/>
        <v>2,370,068</v>
      </c>
      <c r="M41" s="11" t="s">
        <v>54</v>
      </c>
      <c r="N41" s="7"/>
      <c r="O41" s="8" t="s">
        <v>40</v>
      </c>
      <c r="P41" s="8" t="s">
        <v>55</v>
      </c>
      <c r="Q41" s="7" t="s">
        <v>42</v>
      </c>
      <c r="R41" s="12" t="s">
        <v>43</v>
      </c>
      <c r="S41" s="11">
        <v>9480272.0</v>
      </c>
      <c r="T41" s="13">
        <v>1.0</v>
      </c>
      <c r="U41" s="14" t="s">
        <v>44</v>
      </c>
      <c r="V41" s="14" t="s">
        <v>45</v>
      </c>
      <c r="W41" s="8" t="s">
        <v>40</v>
      </c>
      <c r="X41" s="8" t="s">
        <v>55</v>
      </c>
      <c r="Y41" s="7" t="s">
        <v>46</v>
      </c>
      <c r="Z41" s="15"/>
      <c r="AA41" s="15" t="s">
        <v>47</v>
      </c>
      <c r="AB41" s="15" t="s">
        <v>35</v>
      </c>
      <c r="AC41" s="11" t="s">
        <v>48</v>
      </c>
      <c r="AD41" s="7" t="s">
        <v>195</v>
      </c>
      <c r="AE41" s="16"/>
      <c r="AF41" s="12" t="s">
        <v>50</v>
      </c>
    </row>
    <row r="42" ht="135.0" customHeight="1">
      <c r="A42" s="6" t="s">
        <v>196</v>
      </c>
      <c r="B42" s="7" t="s">
        <v>35</v>
      </c>
      <c r="C42" s="7" t="s">
        <v>36</v>
      </c>
      <c r="D42" s="8" t="s">
        <v>197</v>
      </c>
      <c r="E42" s="9">
        <v>43867.0</v>
      </c>
      <c r="F42" s="8">
        <v>43868.0</v>
      </c>
      <c r="G42" s="10">
        <v>43988.0</v>
      </c>
      <c r="H42" s="7" t="s">
        <v>198</v>
      </c>
      <c r="I42" s="11">
        <v>1.9662788E7</v>
      </c>
      <c r="J42" s="11"/>
      <c r="K42" s="11" t="str">
        <f>+'Hoja excel'!$I42+'Hoja excel'!$J42</f>
        <v>19,662,788</v>
      </c>
      <c r="L42" s="11" t="str">
        <f t="shared" si="2"/>
        <v>4,915,697</v>
      </c>
      <c r="M42" s="11" t="s">
        <v>54</v>
      </c>
      <c r="N42" s="7"/>
      <c r="O42" s="8" t="s">
        <v>40</v>
      </c>
      <c r="P42" s="8" t="s">
        <v>41</v>
      </c>
      <c r="Q42" s="7" t="s">
        <v>42</v>
      </c>
      <c r="R42" s="12" t="s">
        <v>43</v>
      </c>
      <c r="S42" s="11">
        <v>1.9662788E7</v>
      </c>
      <c r="T42" s="13">
        <v>1.0</v>
      </c>
      <c r="U42" s="14" t="s">
        <v>44</v>
      </c>
      <c r="V42" s="14" t="s">
        <v>45</v>
      </c>
      <c r="W42" s="8" t="s">
        <v>40</v>
      </c>
      <c r="X42" s="8" t="s">
        <v>41</v>
      </c>
      <c r="Y42" s="7" t="s">
        <v>46</v>
      </c>
      <c r="Z42" s="15"/>
      <c r="AA42" s="15" t="s">
        <v>47</v>
      </c>
      <c r="AB42" s="15" t="s">
        <v>35</v>
      </c>
      <c r="AC42" s="11" t="s">
        <v>48</v>
      </c>
      <c r="AD42" s="7" t="s">
        <v>199</v>
      </c>
      <c r="AE42" s="16"/>
      <c r="AF42" s="12" t="s">
        <v>50</v>
      </c>
    </row>
    <row r="43" ht="135.0" customHeight="1">
      <c r="A43" s="6" t="s">
        <v>200</v>
      </c>
      <c r="B43" s="7" t="s">
        <v>35</v>
      </c>
      <c r="C43" s="7" t="s">
        <v>36</v>
      </c>
      <c r="D43" s="8" t="s">
        <v>201</v>
      </c>
      <c r="E43" s="8">
        <v>43867.0</v>
      </c>
      <c r="F43" s="8">
        <v>43868.0</v>
      </c>
      <c r="G43" s="10">
        <v>43988.0</v>
      </c>
      <c r="H43" s="7" t="s">
        <v>202</v>
      </c>
      <c r="I43" s="11">
        <v>2.9844E7</v>
      </c>
      <c r="J43" s="11"/>
      <c r="K43" s="11" t="str">
        <f>+'Hoja excel'!$I43+'Hoja excel'!$J43</f>
        <v>29,844,000</v>
      </c>
      <c r="L43" s="11" t="str">
        <f t="shared" si="2"/>
        <v>7,461,000</v>
      </c>
      <c r="M43" s="11" t="s">
        <v>54</v>
      </c>
      <c r="N43" s="7"/>
      <c r="O43" s="8" t="s">
        <v>40</v>
      </c>
      <c r="P43" s="8" t="s">
        <v>41</v>
      </c>
      <c r="Q43" s="7" t="s">
        <v>42</v>
      </c>
      <c r="R43" s="12" t="s">
        <v>43</v>
      </c>
      <c r="S43" s="11">
        <v>2.9844E7</v>
      </c>
      <c r="T43" s="13">
        <v>1.0</v>
      </c>
      <c r="U43" s="12" t="s">
        <v>44</v>
      </c>
      <c r="V43" s="12" t="s">
        <v>45</v>
      </c>
      <c r="W43" s="8" t="s">
        <v>40</v>
      </c>
      <c r="X43" s="8" t="s">
        <v>41</v>
      </c>
      <c r="Y43" s="7" t="s">
        <v>46</v>
      </c>
      <c r="Z43" s="15"/>
      <c r="AA43" s="15" t="s">
        <v>47</v>
      </c>
      <c r="AB43" s="15" t="s">
        <v>35</v>
      </c>
      <c r="AC43" s="11" t="s">
        <v>48</v>
      </c>
      <c r="AD43" s="7" t="s">
        <v>203</v>
      </c>
      <c r="AE43" s="16"/>
      <c r="AF43" s="12" t="s">
        <v>50</v>
      </c>
    </row>
    <row r="44" ht="135.0" customHeight="1">
      <c r="A44" s="6" t="s">
        <v>204</v>
      </c>
      <c r="B44" s="7" t="s">
        <v>35</v>
      </c>
      <c r="C44" s="7" t="s">
        <v>36</v>
      </c>
      <c r="D44" s="8" t="s">
        <v>205</v>
      </c>
      <c r="E44" s="9">
        <v>43867.0</v>
      </c>
      <c r="F44" s="8">
        <v>43868.0</v>
      </c>
      <c r="G44" s="10">
        <v>43988.0</v>
      </c>
      <c r="H44" s="7" t="s">
        <v>206</v>
      </c>
      <c r="I44" s="11">
        <v>1.96E7</v>
      </c>
      <c r="J44" s="11"/>
      <c r="K44" s="11" t="str">
        <f>+'Hoja excel'!$I44+'Hoja excel'!$J44</f>
        <v>19,600,000</v>
      </c>
      <c r="L44" s="11" t="str">
        <f t="shared" si="2"/>
        <v>4,900,000</v>
      </c>
      <c r="M44" s="11" t="s">
        <v>54</v>
      </c>
      <c r="N44" s="7"/>
      <c r="O44" s="8" t="s">
        <v>40</v>
      </c>
      <c r="P44" s="8" t="s">
        <v>55</v>
      </c>
      <c r="Q44" s="7" t="s">
        <v>42</v>
      </c>
      <c r="R44" s="12" t="s">
        <v>43</v>
      </c>
      <c r="S44" s="11">
        <v>1.96E7</v>
      </c>
      <c r="T44" s="13">
        <v>1.0</v>
      </c>
      <c r="U44" s="14" t="s">
        <v>44</v>
      </c>
      <c r="V44" s="14" t="s">
        <v>45</v>
      </c>
      <c r="W44" s="8" t="s">
        <v>40</v>
      </c>
      <c r="X44" s="8" t="s">
        <v>55</v>
      </c>
      <c r="Y44" s="7" t="s">
        <v>46</v>
      </c>
      <c r="Z44" s="15"/>
      <c r="AA44" s="15" t="s">
        <v>47</v>
      </c>
      <c r="AB44" s="15" t="s">
        <v>35</v>
      </c>
      <c r="AC44" s="11" t="s">
        <v>48</v>
      </c>
      <c r="AD44" s="7" t="s">
        <v>207</v>
      </c>
      <c r="AE44" s="16"/>
      <c r="AF44" s="12" t="s">
        <v>50</v>
      </c>
    </row>
    <row r="45" ht="135.0" customHeight="1">
      <c r="A45" s="6" t="s">
        <v>208</v>
      </c>
      <c r="B45" s="7" t="s">
        <v>35</v>
      </c>
      <c r="C45" s="7" t="s">
        <v>36</v>
      </c>
      <c r="D45" s="8" t="s">
        <v>209</v>
      </c>
      <c r="E45" s="8">
        <v>43867.0</v>
      </c>
      <c r="F45" s="8">
        <v>43868.0</v>
      </c>
      <c r="G45" s="10">
        <v>43988.0</v>
      </c>
      <c r="H45" s="7" t="s">
        <v>210</v>
      </c>
      <c r="I45" s="11">
        <v>2.6334088E7</v>
      </c>
      <c r="J45" s="11"/>
      <c r="K45" s="11" t="str">
        <f>+'Hoja excel'!$I45+'Hoja excel'!$J45</f>
        <v>26,334,088</v>
      </c>
      <c r="L45" s="11" t="str">
        <f t="shared" si="2"/>
        <v>6,583,522</v>
      </c>
      <c r="M45" s="11" t="s">
        <v>54</v>
      </c>
      <c r="N45" s="7"/>
      <c r="O45" s="8" t="s">
        <v>40</v>
      </c>
      <c r="P45" s="8" t="s">
        <v>55</v>
      </c>
      <c r="Q45" s="7" t="s">
        <v>42</v>
      </c>
      <c r="R45" s="12" t="s">
        <v>43</v>
      </c>
      <c r="S45" s="11">
        <v>2.6334088E7</v>
      </c>
      <c r="T45" s="13">
        <v>1.0</v>
      </c>
      <c r="U45" s="12" t="s">
        <v>44</v>
      </c>
      <c r="V45" s="12" t="s">
        <v>45</v>
      </c>
      <c r="W45" s="8" t="s">
        <v>40</v>
      </c>
      <c r="X45" s="8" t="s">
        <v>55</v>
      </c>
      <c r="Y45" s="7" t="s">
        <v>46</v>
      </c>
      <c r="Z45" s="15"/>
      <c r="AA45" s="15" t="s">
        <v>47</v>
      </c>
      <c r="AB45" s="15" t="s">
        <v>35</v>
      </c>
      <c r="AC45" s="11" t="s">
        <v>48</v>
      </c>
      <c r="AD45" s="7" t="s">
        <v>211</v>
      </c>
      <c r="AE45" s="16"/>
      <c r="AF45" s="12" t="s">
        <v>50</v>
      </c>
    </row>
    <row r="46" ht="135.0" customHeight="1">
      <c r="A46" s="6" t="s">
        <v>212</v>
      </c>
      <c r="B46" s="7" t="s">
        <v>35</v>
      </c>
      <c r="C46" s="7" t="s">
        <v>36</v>
      </c>
      <c r="D46" s="8" t="s">
        <v>213</v>
      </c>
      <c r="E46" s="9">
        <v>43867.0</v>
      </c>
      <c r="F46" s="8">
        <v>43871.0</v>
      </c>
      <c r="G46" s="10">
        <v>43991.0</v>
      </c>
      <c r="H46" s="7" t="s">
        <v>214</v>
      </c>
      <c r="I46" s="11">
        <v>9480272.0</v>
      </c>
      <c r="J46" s="11"/>
      <c r="K46" s="11" t="str">
        <f>+'Hoja excel'!$I46+'Hoja excel'!$J46</f>
        <v>9,480,272</v>
      </c>
      <c r="L46" s="11" t="str">
        <f t="shared" si="2"/>
        <v>2,370,068</v>
      </c>
      <c r="M46" s="11" t="s">
        <v>54</v>
      </c>
      <c r="N46" s="7"/>
      <c r="O46" s="8" t="s">
        <v>40</v>
      </c>
      <c r="P46" s="8" t="s">
        <v>55</v>
      </c>
      <c r="Q46" s="7" t="s">
        <v>42</v>
      </c>
      <c r="R46" s="12" t="s">
        <v>43</v>
      </c>
      <c r="S46" s="11">
        <v>9480272.0</v>
      </c>
      <c r="T46" s="13">
        <v>1.0</v>
      </c>
      <c r="U46" s="14" t="s">
        <v>44</v>
      </c>
      <c r="V46" s="14" t="s">
        <v>45</v>
      </c>
      <c r="W46" s="8" t="s">
        <v>40</v>
      </c>
      <c r="X46" s="8" t="s">
        <v>55</v>
      </c>
      <c r="Y46" s="7" t="s">
        <v>46</v>
      </c>
      <c r="Z46" s="15"/>
      <c r="AA46" s="15" t="s">
        <v>47</v>
      </c>
      <c r="AB46" s="15" t="s">
        <v>35</v>
      </c>
      <c r="AC46" s="11" t="s">
        <v>48</v>
      </c>
      <c r="AD46" s="7" t="s">
        <v>215</v>
      </c>
      <c r="AE46" s="16"/>
      <c r="AF46" s="12" t="s">
        <v>50</v>
      </c>
    </row>
    <row r="47" ht="135.0" customHeight="1">
      <c r="A47" s="6" t="s">
        <v>216</v>
      </c>
      <c r="B47" s="7" t="s">
        <v>35</v>
      </c>
      <c r="C47" s="7" t="s">
        <v>36</v>
      </c>
      <c r="D47" s="8" t="s">
        <v>217</v>
      </c>
      <c r="E47" s="8">
        <v>43867.0</v>
      </c>
      <c r="F47" s="8">
        <v>43868.0</v>
      </c>
      <c r="G47" s="10">
        <v>43988.0</v>
      </c>
      <c r="H47" s="7" t="s">
        <v>218</v>
      </c>
      <c r="I47" s="11">
        <v>9828000.0</v>
      </c>
      <c r="J47" s="11"/>
      <c r="K47" s="11" t="str">
        <f>+'Hoja excel'!$I47+'Hoja excel'!$J47</f>
        <v>9,828,000</v>
      </c>
      <c r="L47" s="11" t="str">
        <f t="shared" si="2"/>
        <v>2,457,000</v>
      </c>
      <c r="M47" s="11" t="s">
        <v>54</v>
      </c>
      <c r="N47" s="7"/>
      <c r="O47" s="8" t="s">
        <v>40</v>
      </c>
      <c r="P47" s="8" t="s">
        <v>55</v>
      </c>
      <c r="Q47" s="7" t="s">
        <v>42</v>
      </c>
      <c r="R47" s="12" t="s">
        <v>43</v>
      </c>
      <c r="S47" s="11">
        <v>6879600.0</v>
      </c>
      <c r="T47" s="13">
        <v>0.7</v>
      </c>
      <c r="U47" s="14" t="s">
        <v>44</v>
      </c>
      <c r="V47" s="14" t="s">
        <v>45</v>
      </c>
      <c r="W47" s="8" t="s">
        <v>40</v>
      </c>
      <c r="X47" s="8" t="s">
        <v>55</v>
      </c>
      <c r="Y47" s="7" t="s">
        <v>219</v>
      </c>
      <c r="Z47" s="15"/>
      <c r="AA47" s="15" t="s">
        <v>47</v>
      </c>
      <c r="AB47" s="15" t="s">
        <v>35</v>
      </c>
      <c r="AC47" s="11" t="s">
        <v>48</v>
      </c>
      <c r="AD47" s="7" t="s">
        <v>220</v>
      </c>
      <c r="AE47" s="16"/>
      <c r="AF47" s="12" t="s">
        <v>50</v>
      </c>
    </row>
    <row r="48" ht="135.0" customHeight="1">
      <c r="A48" s="6" t="s">
        <v>221</v>
      </c>
      <c r="B48" s="7" t="s">
        <v>35</v>
      </c>
      <c r="C48" s="7" t="s">
        <v>36</v>
      </c>
      <c r="D48" s="8" t="s">
        <v>74</v>
      </c>
      <c r="E48" s="9">
        <v>43868.0</v>
      </c>
      <c r="F48" s="8">
        <v>43873.0</v>
      </c>
      <c r="G48" s="10">
        <v>43993.0</v>
      </c>
      <c r="H48" s="7" t="s">
        <v>222</v>
      </c>
      <c r="I48" s="11">
        <v>1.9662788E7</v>
      </c>
      <c r="J48" s="11"/>
      <c r="K48" s="11" t="str">
        <f>+'Hoja excel'!$I48+'Hoja excel'!$J48</f>
        <v>19,662,788</v>
      </c>
      <c r="L48" s="11" t="str">
        <f t="shared" si="2"/>
        <v>4,915,697</v>
      </c>
      <c r="M48" s="11" t="s">
        <v>54</v>
      </c>
      <c r="N48" s="7"/>
      <c r="O48" s="8" t="s">
        <v>40</v>
      </c>
      <c r="P48" s="8" t="s">
        <v>41</v>
      </c>
      <c r="Q48" s="7" t="s">
        <v>42</v>
      </c>
      <c r="R48" s="12" t="s">
        <v>43</v>
      </c>
      <c r="S48" s="11">
        <v>1.9662788E7</v>
      </c>
      <c r="T48" s="13">
        <v>1.0</v>
      </c>
      <c r="U48" s="14" t="s">
        <v>44</v>
      </c>
      <c r="V48" s="14" t="s">
        <v>45</v>
      </c>
      <c r="W48" s="8" t="s">
        <v>40</v>
      </c>
      <c r="X48" s="8" t="s">
        <v>41</v>
      </c>
      <c r="Y48" s="7" t="s">
        <v>46</v>
      </c>
      <c r="Z48" s="15"/>
      <c r="AA48" s="15" t="s">
        <v>47</v>
      </c>
      <c r="AB48" s="15" t="s">
        <v>35</v>
      </c>
      <c r="AC48" s="11" t="s">
        <v>48</v>
      </c>
      <c r="AD48" s="7" t="s">
        <v>223</v>
      </c>
      <c r="AE48" s="16"/>
      <c r="AF48" s="12" t="s">
        <v>50</v>
      </c>
    </row>
    <row r="49" ht="135.0" customHeight="1">
      <c r="A49" s="6" t="s">
        <v>224</v>
      </c>
      <c r="B49" s="7" t="s">
        <v>35</v>
      </c>
      <c r="C49" s="7" t="s">
        <v>36</v>
      </c>
      <c r="D49" s="8" t="s">
        <v>225</v>
      </c>
      <c r="E49" s="8">
        <v>43868.0</v>
      </c>
      <c r="F49" s="8">
        <v>43873.0</v>
      </c>
      <c r="G49" s="10">
        <v>43993.0</v>
      </c>
      <c r="H49" s="7" t="s">
        <v>226</v>
      </c>
      <c r="I49" s="11">
        <v>1.5800456E7</v>
      </c>
      <c r="J49" s="11"/>
      <c r="K49" s="11" t="str">
        <f>+'Hoja excel'!$I49+'Hoja excel'!$J49</f>
        <v>15,800,456</v>
      </c>
      <c r="L49" s="11" t="str">
        <f t="shared" si="2"/>
        <v>3,950,114</v>
      </c>
      <c r="M49" s="11" t="s">
        <v>54</v>
      </c>
      <c r="N49" s="7"/>
      <c r="O49" s="8" t="s">
        <v>40</v>
      </c>
      <c r="P49" s="8" t="s">
        <v>41</v>
      </c>
      <c r="Q49" s="7" t="s">
        <v>42</v>
      </c>
      <c r="R49" s="12" t="s">
        <v>43</v>
      </c>
      <c r="S49" s="11">
        <v>1.5800456E7</v>
      </c>
      <c r="T49" s="13">
        <v>1.0</v>
      </c>
      <c r="U49" s="14" t="s">
        <v>44</v>
      </c>
      <c r="V49" s="14" t="s">
        <v>45</v>
      </c>
      <c r="W49" s="8" t="s">
        <v>40</v>
      </c>
      <c r="X49" s="8" t="s">
        <v>41</v>
      </c>
      <c r="Y49" s="7" t="s">
        <v>46</v>
      </c>
      <c r="Z49" s="15"/>
      <c r="AA49" s="15" t="s">
        <v>47</v>
      </c>
      <c r="AB49" s="15" t="s">
        <v>35</v>
      </c>
      <c r="AC49" s="11" t="s">
        <v>48</v>
      </c>
      <c r="AD49" s="7" t="s">
        <v>227</v>
      </c>
      <c r="AE49" s="16"/>
      <c r="AF49" s="12" t="s">
        <v>50</v>
      </c>
    </row>
    <row r="50" ht="135.0" customHeight="1">
      <c r="A50" s="6" t="s">
        <v>228</v>
      </c>
      <c r="B50" s="7" t="s">
        <v>35</v>
      </c>
      <c r="C50" s="7" t="s">
        <v>36</v>
      </c>
      <c r="D50" s="8" t="s">
        <v>74</v>
      </c>
      <c r="E50" s="9">
        <v>43872.0</v>
      </c>
      <c r="F50" s="8">
        <v>43873.0</v>
      </c>
      <c r="G50" s="10">
        <v>44238.0</v>
      </c>
      <c r="H50" s="7" t="s">
        <v>229</v>
      </c>
      <c r="I50" s="11">
        <v>6.0102E7</v>
      </c>
      <c r="J50" s="11"/>
      <c r="K50" s="11" t="str">
        <f>+'Hoja excel'!$I50+'Hoja excel'!$J50</f>
        <v>60,102,000</v>
      </c>
      <c r="L50" s="11" t="str">
        <f>+I50/12</f>
        <v>5,008,500</v>
      </c>
      <c r="M50" s="11" t="s">
        <v>230</v>
      </c>
      <c r="N50" s="7"/>
      <c r="O50" s="8" t="s">
        <v>40</v>
      </c>
      <c r="P50" s="8" t="s">
        <v>41</v>
      </c>
      <c r="Q50" s="7" t="s">
        <v>42</v>
      </c>
      <c r="R50" s="12" t="s">
        <v>43</v>
      </c>
      <c r="S50" s="11">
        <v>2.821455E7</v>
      </c>
      <c r="T50" s="13">
        <v>0.47</v>
      </c>
      <c r="U50" s="12" t="s">
        <v>44</v>
      </c>
      <c r="V50" s="12" t="s">
        <v>45</v>
      </c>
      <c r="W50" s="8" t="s">
        <v>40</v>
      </c>
      <c r="X50" s="8" t="s">
        <v>41</v>
      </c>
      <c r="Y50" s="7" t="s">
        <v>231</v>
      </c>
      <c r="Z50" s="15"/>
      <c r="AA50" s="15" t="s">
        <v>47</v>
      </c>
      <c r="AB50" s="15" t="s">
        <v>35</v>
      </c>
      <c r="AC50" s="11" t="s">
        <v>48</v>
      </c>
      <c r="AD50" s="7" t="s">
        <v>232</v>
      </c>
      <c r="AE50" s="16"/>
      <c r="AF50" s="12" t="s">
        <v>50</v>
      </c>
    </row>
    <row r="51" ht="135.0" customHeight="1">
      <c r="A51" s="6" t="s">
        <v>233</v>
      </c>
      <c r="B51" s="7" t="s">
        <v>35</v>
      </c>
      <c r="C51" s="7" t="s">
        <v>36</v>
      </c>
      <c r="D51" s="8" t="s">
        <v>93</v>
      </c>
      <c r="E51" s="8">
        <v>43871.0</v>
      </c>
      <c r="F51" s="8">
        <v>43872.0</v>
      </c>
      <c r="G51" s="10">
        <v>43992.0</v>
      </c>
      <c r="H51" s="7" t="s">
        <v>234</v>
      </c>
      <c r="I51" s="11">
        <v>9480000.0</v>
      </c>
      <c r="J51" s="11"/>
      <c r="K51" s="11" t="str">
        <f>+'Hoja excel'!$I51+'Hoja excel'!$J51</f>
        <v>9,480,000</v>
      </c>
      <c r="L51" s="11" t="str">
        <f t="shared" ref="L51:L53" si="3">+I51/4</f>
        <v>2,370,000</v>
      </c>
      <c r="M51" s="11" t="s">
        <v>54</v>
      </c>
      <c r="N51" s="7"/>
      <c r="O51" s="8" t="s">
        <v>40</v>
      </c>
      <c r="P51" s="8" t="s">
        <v>41</v>
      </c>
      <c r="Q51" s="7" t="s">
        <v>42</v>
      </c>
      <c r="R51" s="12" t="s">
        <v>43</v>
      </c>
      <c r="S51" s="11">
        <v>9480000.0</v>
      </c>
      <c r="T51" s="13">
        <v>1.0</v>
      </c>
      <c r="U51" s="12" t="s">
        <v>44</v>
      </c>
      <c r="V51" s="12" t="s">
        <v>45</v>
      </c>
      <c r="W51" s="8" t="s">
        <v>40</v>
      </c>
      <c r="X51" s="8" t="s">
        <v>41</v>
      </c>
      <c r="Y51" s="7" t="s">
        <v>46</v>
      </c>
      <c r="Z51" s="15"/>
      <c r="AA51" s="15" t="s">
        <v>47</v>
      </c>
      <c r="AB51" s="15" t="s">
        <v>35</v>
      </c>
      <c r="AC51" s="11" t="s">
        <v>48</v>
      </c>
      <c r="AD51" s="7" t="s">
        <v>235</v>
      </c>
      <c r="AE51" s="16"/>
      <c r="AF51" s="12" t="s">
        <v>50</v>
      </c>
    </row>
    <row r="52" ht="135.0" customHeight="1">
      <c r="A52" s="6" t="s">
        <v>236</v>
      </c>
      <c r="B52" s="7" t="s">
        <v>35</v>
      </c>
      <c r="C52" s="7" t="s">
        <v>36</v>
      </c>
      <c r="D52" s="8" t="s">
        <v>237</v>
      </c>
      <c r="E52" s="9">
        <v>43872.0</v>
      </c>
      <c r="F52" s="8">
        <v>43873.0</v>
      </c>
      <c r="G52" s="10">
        <v>43992.0</v>
      </c>
      <c r="H52" s="7" t="s">
        <v>238</v>
      </c>
      <c r="I52" s="11">
        <v>9480272.0</v>
      </c>
      <c r="J52" s="11"/>
      <c r="K52" s="11" t="str">
        <f>+'Hoja excel'!$I52+'Hoja excel'!$J52</f>
        <v>9,480,272</v>
      </c>
      <c r="L52" s="11" t="str">
        <f t="shared" si="3"/>
        <v>2,370,068</v>
      </c>
      <c r="M52" s="11" t="s">
        <v>54</v>
      </c>
      <c r="N52" s="7"/>
      <c r="O52" s="8" t="s">
        <v>40</v>
      </c>
      <c r="P52" s="8" t="s">
        <v>41</v>
      </c>
      <c r="Q52" s="7" t="s">
        <v>42</v>
      </c>
      <c r="R52" s="12" t="s">
        <v>43</v>
      </c>
      <c r="S52" s="11">
        <v>9480272.0</v>
      </c>
      <c r="T52" s="13">
        <v>1.0</v>
      </c>
      <c r="U52" s="14" t="s">
        <v>44</v>
      </c>
      <c r="V52" s="14" t="s">
        <v>45</v>
      </c>
      <c r="W52" s="8" t="s">
        <v>40</v>
      </c>
      <c r="X52" s="8" t="s">
        <v>41</v>
      </c>
      <c r="Y52" s="7" t="s">
        <v>46</v>
      </c>
      <c r="Z52" s="15"/>
      <c r="AA52" s="15" t="s">
        <v>47</v>
      </c>
      <c r="AB52" s="15" t="s">
        <v>35</v>
      </c>
      <c r="AC52" s="11" t="s">
        <v>48</v>
      </c>
      <c r="AD52" s="7" t="s">
        <v>239</v>
      </c>
      <c r="AE52" s="16"/>
      <c r="AF52" s="12" t="s">
        <v>50</v>
      </c>
    </row>
    <row r="53" ht="135.0" customHeight="1">
      <c r="A53" s="6" t="s">
        <v>240</v>
      </c>
      <c r="B53" s="7" t="s">
        <v>35</v>
      </c>
      <c r="C53" s="7" t="s">
        <v>36</v>
      </c>
      <c r="D53" s="8" t="s">
        <v>241</v>
      </c>
      <c r="E53" s="8">
        <v>43873.0</v>
      </c>
      <c r="F53" s="8">
        <v>43875.0</v>
      </c>
      <c r="G53" s="10">
        <v>43995.0</v>
      </c>
      <c r="H53" s="7" t="s">
        <v>242</v>
      </c>
      <c r="I53" s="11">
        <v>1.6816E7</v>
      </c>
      <c r="J53" s="11"/>
      <c r="K53" s="11" t="str">
        <f>+'Hoja excel'!$I53+'Hoja excel'!$J53</f>
        <v>16,816,000</v>
      </c>
      <c r="L53" s="11" t="str">
        <f t="shared" si="3"/>
        <v>4,204,000</v>
      </c>
      <c r="M53" s="11" t="s">
        <v>54</v>
      </c>
      <c r="N53" s="7"/>
      <c r="O53" s="8" t="s">
        <v>40</v>
      </c>
      <c r="P53" s="8" t="s">
        <v>41</v>
      </c>
      <c r="Q53" s="7" t="s">
        <v>42</v>
      </c>
      <c r="R53" s="12" t="s">
        <v>43</v>
      </c>
      <c r="S53" s="11">
        <v>1.6816E7</v>
      </c>
      <c r="T53" s="13">
        <v>1.0</v>
      </c>
      <c r="U53" s="14" t="s">
        <v>44</v>
      </c>
      <c r="V53" s="14" t="s">
        <v>45</v>
      </c>
      <c r="W53" s="8" t="s">
        <v>40</v>
      </c>
      <c r="X53" s="8" t="s">
        <v>41</v>
      </c>
      <c r="Y53" s="7" t="s">
        <v>46</v>
      </c>
      <c r="Z53" s="15"/>
      <c r="AA53" s="15" t="s">
        <v>47</v>
      </c>
      <c r="AB53" s="15" t="s">
        <v>35</v>
      </c>
      <c r="AC53" s="11" t="s">
        <v>48</v>
      </c>
      <c r="AD53" s="7" t="s">
        <v>243</v>
      </c>
      <c r="AE53" s="16"/>
      <c r="AF53" s="12" t="s">
        <v>50</v>
      </c>
    </row>
    <row r="54" ht="135.0" customHeight="1">
      <c r="A54" s="6" t="s">
        <v>244</v>
      </c>
      <c r="B54" s="7" t="s">
        <v>35</v>
      </c>
      <c r="C54" s="7" t="s">
        <v>36</v>
      </c>
      <c r="D54" s="8" t="s">
        <v>245</v>
      </c>
      <c r="E54" s="9">
        <v>43873.0</v>
      </c>
      <c r="F54" s="8">
        <v>43875.0</v>
      </c>
      <c r="G54" s="10">
        <v>44240.0</v>
      </c>
      <c r="H54" s="7" t="s">
        <v>246</v>
      </c>
      <c r="I54" s="11">
        <v>2.844E7</v>
      </c>
      <c r="J54" s="11"/>
      <c r="K54" s="11" t="str">
        <f>+'Hoja excel'!$I54+'Hoja excel'!$J54</f>
        <v>28,440,000</v>
      </c>
      <c r="L54" s="11" t="str">
        <f>+I54/12</f>
        <v>2,370,000</v>
      </c>
      <c r="M54" s="11" t="s">
        <v>230</v>
      </c>
      <c r="N54" s="7"/>
      <c r="O54" s="8" t="s">
        <v>40</v>
      </c>
      <c r="P54" s="8" t="s">
        <v>41</v>
      </c>
      <c r="Q54" s="7" t="s">
        <v>42</v>
      </c>
      <c r="R54" s="12" t="s">
        <v>43</v>
      </c>
      <c r="S54" s="11">
        <v>1.3193E7</v>
      </c>
      <c r="T54" s="13">
        <v>0.46</v>
      </c>
      <c r="U54" s="14" t="s">
        <v>44</v>
      </c>
      <c r="V54" s="14" t="s">
        <v>45</v>
      </c>
      <c r="W54" s="8" t="s">
        <v>40</v>
      </c>
      <c r="X54" s="8" t="s">
        <v>41</v>
      </c>
      <c r="Y54" s="7" t="s">
        <v>247</v>
      </c>
      <c r="Z54" s="15"/>
      <c r="AA54" s="15" t="s">
        <v>47</v>
      </c>
      <c r="AB54" s="15" t="s">
        <v>35</v>
      </c>
      <c r="AC54" s="11" t="s">
        <v>48</v>
      </c>
      <c r="AD54" s="7" t="s">
        <v>248</v>
      </c>
      <c r="AE54" s="16"/>
      <c r="AF54" s="12" t="s">
        <v>50</v>
      </c>
    </row>
    <row r="55" ht="135.0" customHeight="1">
      <c r="A55" s="6" t="s">
        <v>249</v>
      </c>
      <c r="B55" s="7" t="s">
        <v>35</v>
      </c>
      <c r="C55" s="7" t="s">
        <v>36</v>
      </c>
      <c r="D55" s="8" t="s">
        <v>250</v>
      </c>
      <c r="E55" s="8">
        <v>43874.0</v>
      </c>
      <c r="F55" s="8">
        <v>43875.0</v>
      </c>
      <c r="G55" s="10">
        <v>43995.0</v>
      </c>
      <c r="H55" s="7" t="s">
        <v>251</v>
      </c>
      <c r="I55" s="11">
        <v>9480272.0</v>
      </c>
      <c r="J55" s="11"/>
      <c r="K55" s="11" t="str">
        <f>+'Hoja excel'!$I55+'Hoja excel'!$J55</f>
        <v>9,480,272</v>
      </c>
      <c r="L55" s="11" t="str">
        <f t="shared" ref="L55:L70" si="4">+I55/4</f>
        <v>2,370,068</v>
      </c>
      <c r="M55" s="11" t="s">
        <v>54</v>
      </c>
      <c r="N55" s="7"/>
      <c r="O55" s="8" t="s">
        <v>40</v>
      </c>
      <c r="P55" s="8" t="s">
        <v>41</v>
      </c>
      <c r="Q55" s="7" t="s">
        <v>42</v>
      </c>
      <c r="R55" s="12" t="s">
        <v>43</v>
      </c>
      <c r="S55" s="11">
        <v>9480272.0</v>
      </c>
      <c r="T55" s="13">
        <v>1.0</v>
      </c>
      <c r="U55" s="14" t="s">
        <v>44</v>
      </c>
      <c r="V55" s="14" t="s">
        <v>45</v>
      </c>
      <c r="W55" s="8" t="s">
        <v>40</v>
      </c>
      <c r="X55" s="8" t="s">
        <v>41</v>
      </c>
      <c r="Y55" s="7" t="s">
        <v>46</v>
      </c>
      <c r="Z55" s="15"/>
      <c r="AA55" s="15" t="s">
        <v>47</v>
      </c>
      <c r="AB55" s="15" t="s">
        <v>35</v>
      </c>
      <c r="AC55" s="11" t="s">
        <v>48</v>
      </c>
      <c r="AD55" s="7" t="s">
        <v>252</v>
      </c>
      <c r="AE55" s="16"/>
      <c r="AF55" s="12" t="s">
        <v>50</v>
      </c>
    </row>
    <row r="56" ht="135.0" customHeight="1">
      <c r="A56" s="6" t="s">
        <v>253</v>
      </c>
      <c r="B56" s="7" t="s">
        <v>35</v>
      </c>
      <c r="C56" s="7" t="s">
        <v>36</v>
      </c>
      <c r="D56" s="8" t="s">
        <v>254</v>
      </c>
      <c r="E56" s="9">
        <v>43874.0</v>
      </c>
      <c r="F56" s="8">
        <v>43875.0</v>
      </c>
      <c r="G56" s="10">
        <v>43995.0</v>
      </c>
      <c r="H56" s="7" t="s">
        <v>255</v>
      </c>
      <c r="I56" s="11">
        <v>9480272.0</v>
      </c>
      <c r="J56" s="11"/>
      <c r="K56" s="11" t="str">
        <f>+'Hoja excel'!$I56+'Hoja excel'!$J56</f>
        <v>9,480,272</v>
      </c>
      <c r="L56" s="11" t="str">
        <f t="shared" si="4"/>
        <v>2,370,068</v>
      </c>
      <c r="M56" s="11" t="s">
        <v>54</v>
      </c>
      <c r="N56" s="7"/>
      <c r="O56" s="8" t="s">
        <v>40</v>
      </c>
      <c r="P56" s="8" t="s">
        <v>55</v>
      </c>
      <c r="Q56" s="7" t="s">
        <v>42</v>
      </c>
      <c r="R56" s="12" t="s">
        <v>43</v>
      </c>
      <c r="S56" s="11">
        <v>9480272.0</v>
      </c>
      <c r="T56" s="13">
        <v>1.0</v>
      </c>
      <c r="U56" s="14" t="s">
        <v>44</v>
      </c>
      <c r="V56" s="14" t="s">
        <v>45</v>
      </c>
      <c r="W56" s="8" t="s">
        <v>40</v>
      </c>
      <c r="X56" s="8" t="s">
        <v>55</v>
      </c>
      <c r="Y56" s="7" t="s">
        <v>46</v>
      </c>
      <c r="Z56" s="15"/>
      <c r="AA56" s="15" t="s">
        <v>47</v>
      </c>
      <c r="AB56" s="15" t="s">
        <v>35</v>
      </c>
      <c r="AC56" s="11" t="s">
        <v>48</v>
      </c>
      <c r="AD56" s="7" t="s">
        <v>256</v>
      </c>
      <c r="AE56" s="16"/>
      <c r="AF56" s="12" t="s">
        <v>50</v>
      </c>
    </row>
    <row r="57" ht="135.0" customHeight="1">
      <c r="A57" s="6" t="s">
        <v>257</v>
      </c>
      <c r="B57" s="7" t="s">
        <v>35</v>
      </c>
      <c r="C57" s="7" t="s">
        <v>36</v>
      </c>
      <c r="D57" s="8" t="s">
        <v>258</v>
      </c>
      <c r="E57" s="8">
        <v>43874.0</v>
      </c>
      <c r="F57" s="8">
        <v>43875.0</v>
      </c>
      <c r="G57" s="10">
        <v>43995.0</v>
      </c>
      <c r="H57" s="7" t="s">
        <v>259</v>
      </c>
      <c r="I57" s="11">
        <v>1.9662788E7</v>
      </c>
      <c r="J57" s="11"/>
      <c r="K57" s="11" t="str">
        <f>+'Hoja excel'!$I57+'Hoja excel'!$J57</f>
        <v>19,662,788</v>
      </c>
      <c r="L57" s="11" t="str">
        <f t="shared" si="4"/>
        <v>4,915,697</v>
      </c>
      <c r="M57" s="11" t="s">
        <v>54</v>
      </c>
      <c r="N57" s="7"/>
      <c r="O57" s="8" t="s">
        <v>40</v>
      </c>
      <c r="P57" s="8" t="s">
        <v>41</v>
      </c>
      <c r="Q57" s="7" t="s">
        <v>42</v>
      </c>
      <c r="R57" s="12" t="s">
        <v>43</v>
      </c>
      <c r="S57" s="11">
        <v>1.7532653E7</v>
      </c>
      <c r="T57" s="13">
        <v>0.89</v>
      </c>
      <c r="U57" s="14" t="s">
        <v>44</v>
      </c>
      <c r="V57" s="14" t="s">
        <v>45</v>
      </c>
      <c r="W57" s="8" t="s">
        <v>40</v>
      </c>
      <c r="X57" s="8" t="s">
        <v>41</v>
      </c>
      <c r="Y57" s="7" t="s">
        <v>260</v>
      </c>
      <c r="Z57" s="15"/>
      <c r="AA57" s="15" t="s">
        <v>47</v>
      </c>
      <c r="AB57" s="15" t="s">
        <v>35</v>
      </c>
      <c r="AC57" s="11" t="s">
        <v>48</v>
      </c>
      <c r="AD57" s="7" t="s">
        <v>261</v>
      </c>
      <c r="AE57" s="16"/>
      <c r="AF57" s="12" t="s">
        <v>50</v>
      </c>
    </row>
    <row r="58" ht="135.0" customHeight="1">
      <c r="A58" s="6" t="s">
        <v>262</v>
      </c>
      <c r="B58" s="7" t="s">
        <v>35</v>
      </c>
      <c r="C58" s="7" t="s">
        <v>36</v>
      </c>
      <c r="D58" s="8" t="s">
        <v>263</v>
      </c>
      <c r="E58" s="9">
        <v>43874.0</v>
      </c>
      <c r="F58" s="8">
        <v>43875.0</v>
      </c>
      <c r="G58" s="10">
        <v>43995.0</v>
      </c>
      <c r="H58" s="7" t="s">
        <v>264</v>
      </c>
      <c r="I58" s="11">
        <v>9480000.0</v>
      </c>
      <c r="J58" s="11"/>
      <c r="K58" s="11" t="str">
        <f>+'Hoja excel'!$I58+'Hoja excel'!$J58</f>
        <v>9,480,000</v>
      </c>
      <c r="L58" s="11" t="str">
        <f t="shared" si="4"/>
        <v>2,370,000</v>
      </c>
      <c r="M58" s="11" t="s">
        <v>54</v>
      </c>
      <c r="N58" s="7"/>
      <c r="O58" s="8" t="s">
        <v>40</v>
      </c>
      <c r="P58" s="8" t="s">
        <v>55</v>
      </c>
      <c r="Q58" s="7" t="s">
        <v>42</v>
      </c>
      <c r="R58" s="12" t="s">
        <v>43</v>
      </c>
      <c r="S58" s="11">
        <v>9480000.0</v>
      </c>
      <c r="T58" s="13">
        <v>1.0</v>
      </c>
      <c r="U58" s="14" t="s">
        <v>44</v>
      </c>
      <c r="V58" s="14" t="s">
        <v>45</v>
      </c>
      <c r="W58" s="8" t="s">
        <v>40</v>
      </c>
      <c r="X58" s="8" t="s">
        <v>55</v>
      </c>
      <c r="Y58" s="7" t="s">
        <v>46</v>
      </c>
      <c r="Z58" s="15"/>
      <c r="AA58" s="15" t="s">
        <v>47</v>
      </c>
      <c r="AB58" s="15" t="s">
        <v>35</v>
      </c>
      <c r="AC58" s="11" t="s">
        <v>48</v>
      </c>
      <c r="AD58" s="7" t="s">
        <v>265</v>
      </c>
      <c r="AE58" s="16"/>
      <c r="AF58" s="12" t="s">
        <v>50</v>
      </c>
    </row>
    <row r="59" ht="135.0" customHeight="1">
      <c r="A59" s="6" t="s">
        <v>266</v>
      </c>
      <c r="B59" s="7" t="s">
        <v>35</v>
      </c>
      <c r="C59" s="7" t="s">
        <v>36</v>
      </c>
      <c r="D59" s="8" t="s">
        <v>267</v>
      </c>
      <c r="E59" s="8">
        <v>43874.0</v>
      </c>
      <c r="F59" s="8">
        <v>43875.0</v>
      </c>
      <c r="G59" s="10">
        <v>43995.0</v>
      </c>
      <c r="H59" s="7" t="s">
        <v>268</v>
      </c>
      <c r="I59" s="11">
        <v>2.387624E7</v>
      </c>
      <c r="J59" s="11"/>
      <c r="K59" s="11" t="str">
        <f>+'Hoja excel'!$I59+'Hoja excel'!$J59</f>
        <v>23,876,240</v>
      </c>
      <c r="L59" s="11" t="str">
        <f t="shared" si="4"/>
        <v>5,969,060</v>
      </c>
      <c r="M59" s="11" t="s">
        <v>54</v>
      </c>
      <c r="N59" s="7"/>
      <c r="O59" s="8" t="s">
        <v>269</v>
      </c>
      <c r="P59" s="8" t="s">
        <v>55</v>
      </c>
      <c r="Q59" s="7" t="s">
        <v>42</v>
      </c>
      <c r="R59" s="12" t="s">
        <v>43</v>
      </c>
      <c r="S59" s="11">
        <v>2.387624E7</v>
      </c>
      <c r="T59" s="13">
        <v>1.0</v>
      </c>
      <c r="U59" s="14" t="s">
        <v>44</v>
      </c>
      <c r="V59" s="14" t="s">
        <v>45</v>
      </c>
      <c r="W59" s="8" t="s">
        <v>269</v>
      </c>
      <c r="X59" s="8" t="s">
        <v>55</v>
      </c>
      <c r="Y59" s="7" t="s">
        <v>46</v>
      </c>
      <c r="Z59" s="15"/>
      <c r="AA59" s="15" t="s">
        <v>47</v>
      </c>
      <c r="AB59" s="15" t="s">
        <v>35</v>
      </c>
      <c r="AC59" s="11" t="s">
        <v>48</v>
      </c>
      <c r="AD59" s="7" t="s">
        <v>270</v>
      </c>
      <c r="AE59" s="16"/>
      <c r="AF59" s="12" t="s">
        <v>50</v>
      </c>
    </row>
    <row r="60" ht="135.0" customHeight="1">
      <c r="A60" s="6" t="s">
        <v>271</v>
      </c>
      <c r="B60" s="7" t="s">
        <v>35</v>
      </c>
      <c r="C60" s="7" t="s">
        <v>36</v>
      </c>
      <c r="D60" s="8" t="s">
        <v>272</v>
      </c>
      <c r="E60" s="9">
        <v>43874.0</v>
      </c>
      <c r="F60" s="8">
        <v>43875.0</v>
      </c>
      <c r="G60" s="10">
        <v>43995.0</v>
      </c>
      <c r="H60" s="7" t="s">
        <v>273</v>
      </c>
      <c r="I60" s="11">
        <v>9480272.0</v>
      </c>
      <c r="J60" s="11"/>
      <c r="K60" s="11" t="str">
        <f>+'Hoja excel'!$I60+'Hoja excel'!$J60</f>
        <v>9,480,272</v>
      </c>
      <c r="L60" s="11" t="str">
        <f t="shared" si="4"/>
        <v>2,370,068</v>
      </c>
      <c r="M60" s="11" t="s">
        <v>54</v>
      </c>
      <c r="N60" s="7"/>
      <c r="O60" s="8" t="s">
        <v>40</v>
      </c>
      <c r="P60" s="8" t="s">
        <v>55</v>
      </c>
      <c r="Q60" s="7" t="s">
        <v>42</v>
      </c>
      <c r="R60" s="12" t="s">
        <v>43</v>
      </c>
      <c r="S60" s="11">
        <v>8453243.0</v>
      </c>
      <c r="T60" s="13">
        <v>0.89</v>
      </c>
      <c r="U60" s="14" t="s">
        <v>44</v>
      </c>
      <c r="V60" s="14" t="s">
        <v>45</v>
      </c>
      <c r="W60" s="8" t="s">
        <v>40</v>
      </c>
      <c r="X60" s="8" t="s">
        <v>55</v>
      </c>
      <c r="Y60" s="7" t="s">
        <v>274</v>
      </c>
      <c r="Z60" s="15"/>
      <c r="AA60" s="15" t="s">
        <v>47</v>
      </c>
      <c r="AB60" s="15" t="s">
        <v>35</v>
      </c>
      <c r="AC60" s="11" t="s">
        <v>48</v>
      </c>
      <c r="AD60" s="7" t="s">
        <v>275</v>
      </c>
      <c r="AE60" s="16"/>
      <c r="AF60" s="12" t="s">
        <v>50</v>
      </c>
    </row>
    <row r="61" ht="135.0" customHeight="1">
      <c r="A61" s="6" t="s">
        <v>276</v>
      </c>
      <c r="B61" s="7" t="s">
        <v>35</v>
      </c>
      <c r="C61" s="7" t="s">
        <v>36</v>
      </c>
      <c r="D61" s="8" t="s">
        <v>277</v>
      </c>
      <c r="E61" s="8">
        <v>43875.0</v>
      </c>
      <c r="F61" s="8">
        <v>43879.0</v>
      </c>
      <c r="G61" s="10">
        <v>43999.0</v>
      </c>
      <c r="H61" s="7" t="s">
        <v>278</v>
      </c>
      <c r="I61" s="11">
        <v>2.3876E7</v>
      </c>
      <c r="J61" s="11"/>
      <c r="K61" s="11" t="str">
        <f>+'Hoja excel'!$I61+'Hoja excel'!$J61</f>
        <v>23,876,000</v>
      </c>
      <c r="L61" s="11" t="str">
        <f t="shared" si="4"/>
        <v>5,969,000</v>
      </c>
      <c r="M61" s="11" t="s">
        <v>54</v>
      </c>
      <c r="N61" s="7"/>
      <c r="O61" s="8" t="s">
        <v>279</v>
      </c>
      <c r="P61" s="8" t="s">
        <v>55</v>
      </c>
      <c r="Q61" s="7" t="s">
        <v>42</v>
      </c>
      <c r="R61" s="12" t="s">
        <v>43</v>
      </c>
      <c r="S61" s="11">
        <v>2.3876E7</v>
      </c>
      <c r="T61" s="13">
        <v>1.0</v>
      </c>
      <c r="U61" s="14" t="s">
        <v>44</v>
      </c>
      <c r="V61" s="14" t="s">
        <v>45</v>
      </c>
      <c r="W61" s="8" t="s">
        <v>279</v>
      </c>
      <c r="X61" s="8" t="s">
        <v>55</v>
      </c>
      <c r="Y61" s="7" t="s">
        <v>46</v>
      </c>
      <c r="Z61" s="15"/>
      <c r="AA61" s="15" t="s">
        <v>47</v>
      </c>
      <c r="AB61" s="15" t="s">
        <v>35</v>
      </c>
      <c r="AC61" s="11" t="s">
        <v>48</v>
      </c>
      <c r="AD61" s="7" t="s">
        <v>280</v>
      </c>
      <c r="AE61" s="16"/>
      <c r="AF61" s="12" t="s">
        <v>50</v>
      </c>
    </row>
    <row r="62" ht="135.0" customHeight="1">
      <c r="A62" s="6" t="s">
        <v>281</v>
      </c>
      <c r="B62" s="7" t="s">
        <v>35</v>
      </c>
      <c r="C62" s="7" t="s">
        <v>36</v>
      </c>
      <c r="D62" s="8" t="s">
        <v>282</v>
      </c>
      <c r="E62" s="9">
        <v>43875.0</v>
      </c>
      <c r="F62" s="8">
        <v>43879.0</v>
      </c>
      <c r="G62" s="10">
        <v>43999.0</v>
      </c>
      <c r="H62" s="7" t="s">
        <v>283</v>
      </c>
      <c r="I62" s="11">
        <v>9480272.0</v>
      </c>
      <c r="J62" s="11"/>
      <c r="K62" s="11" t="str">
        <f>+'Hoja excel'!$I62+'Hoja excel'!$J62</f>
        <v>9,480,272</v>
      </c>
      <c r="L62" s="11" t="str">
        <f t="shared" si="4"/>
        <v>2,370,068</v>
      </c>
      <c r="M62" s="11" t="s">
        <v>54</v>
      </c>
      <c r="N62" s="7"/>
      <c r="O62" s="8" t="s">
        <v>40</v>
      </c>
      <c r="P62" s="8" t="s">
        <v>55</v>
      </c>
      <c r="Q62" s="7" t="s">
        <v>42</v>
      </c>
      <c r="R62" s="12" t="s">
        <v>43</v>
      </c>
      <c r="S62" s="11">
        <v>9480272.0</v>
      </c>
      <c r="T62" s="13">
        <v>1.0</v>
      </c>
      <c r="U62" s="14" t="s">
        <v>44</v>
      </c>
      <c r="V62" s="14" t="s">
        <v>45</v>
      </c>
      <c r="W62" s="8" t="s">
        <v>40</v>
      </c>
      <c r="X62" s="8" t="s">
        <v>55</v>
      </c>
      <c r="Y62" s="7" t="s">
        <v>46</v>
      </c>
      <c r="Z62" s="15"/>
      <c r="AA62" s="15" t="s">
        <v>47</v>
      </c>
      <c r="AB62" s="15" t="s">
        <v>35</v>
      </c>
      <c r="AC62" s="11" t="s">
        <v>48</v>
      </c>
      <c r="AD62" s="7" t="s">
        <v>284</v>
      </c>
      <c r="AE62" s="16"/>
      <c r="AF62" s="12" t="s">
        <v>50</v>
      </c>
    </row>
    <row r="63" ht="135.0" customHeight="1">
      <c r="A63" s="6" t="s">
        <v>285</v>
      </c>
      <c r="B63" s="7" t="s">
        <v>35</v>
      </c>
      <c r="C63" s="7" t="s">
        <v>36</v>
      </c>
      <c r="D63" s="8" t="s">
        <v>286</v>
      </c>
      <c r="E63" s="8">
        <v>43879.0</v>
      </c>
      <c r="F63" s="8">
        <v>43879.0</v>
      </c>
      <c r="G63" s="10">
        <v>43999.0</v>
      </c>
      <c r="H63" s="7" t="s">
        <v>287</v>
      </c>
      <c r="I63" s="11">
        <v>1.334E7</v>
      </c>
      <c r="J63" s="11"/>
      <c r="K63" s="11" t="str">
        <f>+'Hoja excel'!$I63+'Hoja excel'!$J63</f>
        <v>13,340,000</v>
      </c>
      <c r="L63" s="11" t="str">
        <f t="shared" si="4"/>
        <v>3,335,000</v>
      </c>
      <c r="M63" s="11" t="s">
        <v>54</v>
      </c>
      <c r="N63" s="7"/>
      <c r="O63" s="8" t="s">
        <v>40</v>
      </c>
      <c r="P63" s="8" t="s">
        <v>55</v>
      </c>
      <c r="Q63" s="7" t="s">
        <v>42</v>
      </c>
      <c r="R63" s="12" t="s">
        <v>43</v>
      </c>
      <c r="S63" s="11">
        <v>1.334E7</v>
      </c>
      <c r="T63" s="13">
        <v>1.0</v>
      </c>
      <c r="U63" s="12" t="s">
        <v>44</v>
      </c>
      <c r="V63" s="12" t="s">
        <v>45</v>
      </c>
      <c r="W63" s="8" t="s">
        <v>40</v>
      </c>
      <c r="X63" s="8" t="s">
        <v>55</v>
      </c>
      <c r="Y63" s="7" t="s">
        <v>46</v>
      </c>
      <c r="Z63" s="15"/>
      <c r="AA63" s="15" t="s">
        <v>47</v>
      </c>
      <c r="AB63" s="15" t="s">
        <v>35</v>
      </c>
      <c r="AC63" s="11" t="s">
        <v>48</v>
      </c>
      <c r="AD63" s="7" t="s">
        <v>288</v>
      </c>
      <c r="AE63" s="16"/>
      <c r="AF63" s="12" t="s">
        <v>50</v>
      </c>
    </row>
    <row r="64" ht="135.0" customHeight="1">
      <c r="A64" s="6" t="s">
        <v>289</v>
      </c>
      <c r="B64" s="7" t="s">
        <v>35</v>
      </c>
      <c r="C64" s="7" t="s">
        <v>36</v>
      </c>
      <c r="D64" s="8" t="s">
        <v>290</v>
      </c>
      <c r="E64" s="9">
        <v>43880.0</v>
      </c>
      <c r="F64" s="8">
        <v>43885.0</v>
      </c>
      <c r="G64" s="10">
        <v>44005.0</v>
      </c>
      <c r="H64" s="7" t="s">
        <v>291</v>
      </c>
      <c r="I64" s="11">
        <v>1.6818704E7</v>
      </c>
      <c r="J64" s="11">
        <v>8409352.0</v>
      </c>
      <c r="K64" s="11" t="str">
        <f>+'Hoja excel'!$I64+'Hoja excel'!$J64</f>
        <v>25,228,056</v>
      </c>
      <c r="L64" s="11" t="str">
        <f t="shared" si="4"/>
        <v>4,204,676</v>
      </c>
      <c r="M64" s="11" t="s">
        <v>54</v>
      </c>
      <c r="N64" s="7" t="s">
        <v>292</v>
      </c>
      <c r="O64" s="8" t="s">
        <v>40</v>
      </c>
      <c r="P64" s="8" t="s">
        <v>55</v>
      </c>
      <c r="Q64" s="7" t="s">
        <v>42</v>
      </c>
      <c r="R64" s="12" t="s">
        <v>43</v>
      </c>
      <c r="S64" s="11">
        <v>1.6818704E7</v>
      </c>
      <c r="T64" s="13">
        <v>1.0</v>
      </c>
      <c r="U64" s="14" t="s">
        <v>44</v>
      </c>
      <c r="V64" s="14" t="s">
        <v>45</v>
      </c>
      <c r="W64" s="8" t="s">
        <v>40</v>
      </c>
      <c r="X64" s="8" t="s">
        <v>55</v>
      </c>
      <c r="Y64" s="7" t="s">
        <v>46</v>
      </c>
      <c r="Z64" s="15"/>
      <c r="AA64" s="15" t="s">
        <v>47</v>
      </c>
      <c r="AB64" s="15" t="s">
        <v>35</v>
      </c>
      <c r="AC64" s="11" t="s">
        <v>48</v>
      </c>
      <c r="AD64" s="7" t="s">
        <v>293</v>
      </c>
      <c r="AE64" s="16"/>
      <c r="AF64" s="12" t="s">
        <v>50</v>
      </c>
    </row>
    <row r="65" ht="135.0" customHeight="1">
      <c r="A65" s="6" t="s">
        <v>294</v>
      </c>
      <c r="B65" s="7" t="s">
        <v>35</v>
      </c>
      <c r="C65" s="7" t="s">
        <v>36</v>
      </c>
      <c r="D65" s="8" t="s">
        <v>295</v>
      </c>
      <c r="E65" s="8">
        <v>43879.0</v>
      </c>
      <c r="F65" s="8">
        <v>43880.0</v>
      </c>
      <c r="G65" s="10">
        <v>44000.0</v>
      </c>
      <c r="H65" s="7" t="s">
        <v>296</v>
      </c>
      <c r="I65" s="11">
        <v>9480272.0</v>
      </c>
      <c r="J65" s="11"/>
      <c r="K65" s="11" t="str">
        <f>+'Hoja excel'!$I65+'Hoja excel'!$J65</f>
        <v>9,480,272</v>
      </c>
      <c r="L65" s="11" t="str">
        <f t="shared" si="4"/>
        <v>2,370,068</v>
      </c>
      <c r="M65" s="11" t="s">
        <v>54</v>
      </c>
      <c r="N65" s="7"/>
      <c r="O65" s="8" t="s">
        <v>40</v>
      </c>
      <c r="P65" s="8" t="s">
        <v>41</v>
      </c>
      <c r="Q65" s="7" t="s">
        <v>42</v>
      </c>
      <c r="R65" s="12" t="s">
        <v>43</v>
      </c>
      <c r="S65" s="11">
        <v>8058231.0</v>
      </c>
      <c r="T65" s="13">
        <v>0.85</v>
      </c>
      <c r="U65" s="14" t="s">
        <v>44</v>
      </c>
      <c r="V65" s="14" t="s">
        <v>45</v>
      </c>
      <c r="W65" s="8" t="s">
        <v>40</v>
      </c>
      <c r="X65" s="8" t="s">
        <v>41</v>
      </c>
      <c r="Y65" s="7" t="s">
        <v>297</v>
      </c>
      <c r="Z65" s="15"/>
      <c r="AA65" s="15" t="s">
        <v>47</v>
      </c>
      <c r="AB65" s="15" t="s">
        <v>35</v>
      </c>
      <c r="AC65" s="11" t="s">
        <v>48</v>
      </c>
      <c r="AD65" s="7" t="s">
        <v>298</v>
      </c>
      <c r="AE65" s="16"/>
      <c r="AF65" s="12" t="s">
        <v>50</v>
      </c>
    </row>
    <row r="66" ht="135.0" customHeight="1">
      <c r="A66" s="6" t="s">
        <v>299</v>
      </c>
      <c r="B66" s="7" t="s">
        <v>35</v>
      </c>
      <c r="C66" s="7" t="s">
        <v>36</v>
      </c>
      <c r="D66" s="8" t="s">
        <v>300</v>
      </c>
      <c r="E66" s="9">
        <v>43880.0</v>
      </c>
      <c r="F66" s="8">
        <v>43885.0</v>
      </c>
      <c r="G66" s="10">
        <v>44005.0</v>
      </c>
      <c r="H66" s="7" t="s">
        <v>301</v>
      </c>
      <c r="I66" s="11">
        <v>1.6818E7</v>
      </c>
      <c r="J66" s="11"/>
      <c r="K66" s="11" t="str">
        <f>+'Hoja excel'!$I66+'Hoja excel'!$J66</f>
        <v>16,818,000</v>
      </c>
      <c r="L66" s="11" t="str">
        <f t="shared" si="4"/>
        <v>4,204,500</v>
      </c>
      <c r="M66" s="11" t="s">
        <v>54</v>
      </c>
      <c r="N66" s="7"/>
      <c r="O66" s="8" t="s">
        <v>40</v>
      </c>
      <c r="P66" s="8" t="s">
        <v>41</v>
      </c>
      <c r="Q66" s="7" t="s">
        <v>42</v>
      </c>
      <c r="R66" s="12" t="s">
        <v>43</v>
      </c>
      <c r="S66" s="11">
        <v>1.6808E7</v>
      </c>
      <c r="T66" s="13">
        <v>1.0</v>
      </c>
      <c r="U66" s="14" t="s">
        <v>44</v>
      </c>
      <c r="V66" s="14" t="s">
        <v>45</v>
      </c>
      <c r="W66" s="8" t="s">
        <v>40</v>
      </c>
      <c r="X66" s="8" t="s">
        <v>41</v>
      </c>
      <c r="Y66" s="7" t="s">
        <v>46</v>
      </c>
      <c r="Z66" s="15"/>
      <c r="AA66" s="15" t="s">
        <v>47</v>
      </c>
      <c r="AB66" s="15" t="s">
        <v>35</v>
      </c>
      <c r="AC66" s="11" t="s">
        <v>48</v>
      </c>
      <c r="AD66" s="7" t="s">
        <v>302</v>
      </c>
      <c r="AE66" s="16"/>
      <c r="AF66" s="12" t="s">
        <v>50</v>
      </c>
    </row>
    <row r="67" ht="135.0" customHeight="1">
      <c r="A67" s="6" t="s">
        <v>303</v>
      </c>
      <c r="B67" s="7" t="s">
        <v>35</v>
      </c>
      <c r="C67" s="7" t="s">
        <v>36</v>
      </c>
      <c r="D67" s="8" t="s">
        <v>304</v>
      </c>
      <c r="E67" s="8">
        <v>43885.0</v>
      </c>
      <c r="F67" s="8">
        <v>43887.0</v>
      </c>
      <c r="G67" s="10">
        <v>44007.0</v>
      </c>
      <c r="H67" s="7" t="s">
        <v>305</v>
      </c>
      <c r="I67" s="11">
        <v>1.9662788E7</v>
      </c>
      <c r="J67" s="11"/>
      <c r="K67" s="11" t="str">
        <f>+'Hoja excel'!$I67+'Hoja excel'!$J67</f>
        <v>19,662,788</v>
      </c>
      <c r="L67" s="11" t="str">
        <f t="shared" si="4"/>
        <v>4,915,697</v>
      </c>
      <c r="M67" s="11" t="s">
        <v>54</v>
      </c>
      <c r="N67" s="7"/>
      <c r="O67" s="8" t="s">
        <v>40</v>
      </c>
      <c r="P67" s="8" t="s">
        <v>41</v>
      </c>
      <c r="Q67" s="7" t="s">
        <v>42</v>
      </c>
      <c r="R67" s="12" t="s">
        <v>43</v>
      </c>
      <c r="S67" s="11">
        <v>1.9662788E7</v>
      </c>
      <c r="T67" s="13">
        <v>1.0</v>
      </c>
      <c r="U67" s="14" t="s">
        <v>44</v>
      </c>
      <c r="V67" s="14" t="s">
        <v>45</v>
      </c>
      <c r="W67" s="8" t="s">
        <v>40</v>
      </c>
      <c r="X67" s="8" t="s">
        <v>41</v>
      </c>
      <c r="Y67" s="7" t="s">
        <v>46</v>
      </c>
      <c r="Z67" s="15"/>
      <c r="AA67" s="15" t="s">
        <v>47</v>
      </c>
      <c r="AB67" s="15" t="s">
        <v>35</v>
      </c>
      <c r="AC67" s="11" t="s">
        <v>48</v>
      </c>
      <c r="AD67" s="7" t="s">
        <v>306</v>
      </c>
      <c r="AE67" s="16"/>
      <c r="AF67" s="12" t="s">
        <v>50</v>
      </c>
    </row>
    <row r="68" ht="135.0" customHeight="1">
      <c r="A68" s="6" t="s">
        <v>307</v>
      </c>
      <c r="B68" s="7" t="s">
        <v>35</v>
      </c>
      <c r="C68" s="7" t="s">
        <v>36</v>
      </c>
      <c r="D68" s="8" t="s">
        <v>295</v>
      </c>
      <c r="E68" s="9">
        <v>43886.0</v>
      </c>
      <c r="F68" s="8">
        <v>43887.0</v>
      </c>
      <c r="G68" s="10">
        <v>44007.0</v>
      </c>
      <c r="H68" s="7" t="s">
        <v>308</v>
      </c>
      <c r="I68" s="11">
        <v>9828000.0</v>
      </c>
      <c r="J68" s="11"/>
      <c r="K68" s="11" t="str">
        <f>+'Hoja excel'!$I68+'Hoja excel'!$J68</f>
        <v>9,828,000</v>
      </c>
      <c r="L68" s="11" t="str">
        <f t="shared" si="4"/>
        <v>2,457,000</v>
      </c>
      <c r="M68" s="11" t="s">
        <v>54</v>
      </c>
      <c r="N68" s="7"/>
      <c r="O68" s="8" t="s">
        <v>40</v>
      </c>
      <c r="P68" s="8" t="s">
        <v>55</v>
      </c>
      <c r="Q68" s="7" t="s">
        <v>42</v>
      </c>
      <c r="R68" s="12" t="s">
        <v>43</v>
      </c>
      <c r="S68" s="11">
        <v>9828000.0</v>
      </c>
      <c r="T68" s="13">
        <v>1.0</v>
      </c>
      <c r="U68" s="12" t="s">
        <v>44</v>
      </c>
      <c r="V68" s="12" t="s">
        <v>45</v>
      </c>
      <c r="W68" s="8" t="s">
        <v>40</v>
      </c>
      <c r="X68" s="8" t="s">
        <v>55</v>
      </c>
      <c r="Y68" s="7" t="s">
        <v>46</v>
      </c>
      <c r="Z68" s="15"/>
      <c r="AA68" s="15" t="s">
        <v>47</v>
      </c>
      <c r="AB68" s="15" t="s">
        <v>35</v>
      </c>
      <c r="AC68" s="11" t="s">
        <v>48</v>
      </c>
      <c r="AD68" s="7" t="s">
        <v>309</v>
      </c>
      <c r="AE68" s="16"/>
      <c r="AF68" s="12" t="s">
        <v>50</v>
      </c>
    </row>
    <row r="69" ht="135.0" customHeight="1">
      <c r="A69" s="6" t="s">
        <v>310</v>
      </c>
      <c r="B69" s="7" t="s">
        <v>35</v>
      </c>
      <c r="C69" s="7" t="s">
        <v>36</v>
      </c>
      <c r="D69" s="8" t="s">
        <v>311</v>
      </c>
      <c r="E69" s="8">
        <v>43887.0</v>
      </c>
      <c r="F69" s="8">
        <v>43888.0</v>
      </c>
      <c r="G69" s="10">
        <v>44008.0</v>
      </c>
      <c r="H69" s="7" t="s">
        <v>312</v>
      </c>
      <c r="I69" s="11">
        <v>2.387624E7</v>
      </c>
      <c r="J69" s="11"/>
      <c r="K69" s="11" t="str">
        <f>+'Hoja excel'!$I69+'Hoja excel'!$J69</f>
        <v>23,876,240</v>
      </c>
      <c r="L69" s="11" t="str">
        <f t="shared" si="4"/>
        <v>5,969,060</v>
      </c>
      <c r="M69" s="11" t="s">
        <v>54</v>
      </c>
      <c r="N69" s="7"/>
      <c r="O69" s="8" t="s">
        <v>269</v>
      </c>
      <c r="P69" s="8" t="s">
        <v>55</v>
      </c>
      <c r="Q69" s="7" t="s">
        <v>42</v>
      </c>
      <c r="R69" s="12" t="s">
        <v>43</v>
      </c>
      <c r="S69" s="11">
        <v>2.387624E7</v>
      </c>
      <c r="T69" s="13">
        <v>1.0</v>
      </c>
      <c r="U69" s="14" t="s">
        <v>44</v>
      </c>
      <c r="V69" s="14" t="s">
        <v>45</v>
      </c>
      <c r="W69" s="8" t="s">
        <v>269</v>
      </c>
      <c r="X69" s="8" t="s">
        <v>55</v>
      </c>
      <c r="Y69" s="7" t="s">
        <v>46</v>
      </c>
      <c r="Z69" s="15"/>
      <c r="AA69" s="15" t="s">
        <v>47</v>
      </c>
      <c r="AB69" s="15" t="s">
        <v>35</v>
      </c>
      <c r="AC69" s="11" t="s">
        <v>48</v>
      </c>
      <c r="AD69" s="7" t="s">
        <v>313</v>
      </c>
      <c r="AE69" s="16"/>
      <c r="AF69" s="12" t="s">
        <v>50</v>
      </c>
    </row>
    <row r="70" ht="135.0" customHeight="1">
      <c r="A70" s="6" t="s">
        <v>314</v>
      </c>
      <c r="B70" s="7" t="s">
        <v>35</v>
      </c>
      <c r="C70" s="7" t="s">
        <v>36</v>
      </c>
      <c r="D70" s="8" t="s">
        <v>315</v>
      </c>
      <c r="E70" s="9">
        <v>43888.0</v>
      </c>
      <c r="F70" s="8">
        <v>43892.0</v>
      </c>
      <c r="G70" s="10">
        <v>44013.0</v>
      </c>
      <c r="H70" s="7" t="s">
        <v>316</v>
      </c>
      <c r="I70" s="11">
        <v>1.5800456E7</v>
      </c>
      <c r="J70" s="11"/>
      <c r="K70" s="11" t="str">
        <f>+'Hoja excel'!$I70+'Hoja excel'!$J70</f>
        <v>15,800,456</v>
      </c>
      <c r="L70" s="11" t="str">
        <f t="shared" si="4"/>
        <v>3,950,114</v>
      </c>
      <c r="M70" s="11" t="s">
        <v>54</v>
      </c>
      <c r="N70" s="7"/>
      <c r="O70" s="8" t="s">
        <v>40</v>
      </c>
      <c r="P70" s="8" t="s">
        <v>55</v>
      </c>
      <c r="Q70" s="7" t="s">
        <v>42</v>
      </c>
      <c r="R70" s="12" t="s">
        <v>43</v>
      </c>
      <c r="S70" s="11">
        <v>1.5800456E7</v>
      </c>
      <c r="T70" s="13">
        <v>1.0</v>
      </c>
      <c r="U70" s="14" t="s">
        <v>44</v>
      </c>
      <c r="V70" s="14" t="s">
        <v>45</v>
      </c>
      <c r="W70" s="8" t="s">
        <v>40</v>
      </c>
      <c r="X70" s="8" t="s">
        <v>55</v>
      </c>
      <c r="Y70" s="7" t="s">
        <v>46</v>
      </c>
      <c r="Z70" s="15"/>
      <c r="AA70" s="15" t="s">
        <v>47</v>
      </c>
      <c r="AB70" s="15" t="s">
        <v>35</v>
      </c>
      <c r="AC70" s="11" t="s">
        <v>48</v>
      </c>
      <c r="AD70" s="7" t="s">
        <v>317</v>
      </c>
      <c r="AE70" s="16"/>
      <c r="AF70" s="12" t="s">
        <v>50</v>
      </c>
    </row>
    <row r="71" ht="135.0" customHeight="1">
      <c r="A71" s="6" t="s">
        <v>318</v>
      </c>
      <c r="B71" s="7" t="s">
        <v>35</v>
      </c>
      <c r="C71" s="7" t="s">
        <v>36</v>
      </c>
      <c r="D71" s="8" t="s">
        <v>319</v>
      </c>
      <c r="E71" s="8">
        <v>43888.0</v>
      </c>
      <c r="F71" s="8">
        <v>43892.0</v>
      </c>
      <c r="G71" s="10">
        <v>44256.0</v>
      </c>
      <c r="H71" s="7" t="s">
        <v>320</v>
      </c>
      <c r="I71" s="11">
        <v>2.4216E7</v>
      </c>
      <c r="J71" s="11"/>
      <c r="K71" s="11" t="str">
        <f>+'Hoja excel'!$I71+'Hoja excel'!$J71</f>
        <v>24,216,000</v>
      </c>
      <c r="L71" s="11" t="str">
        <f t="shared" ref="L71:L72" si="5">+I71/12</f>
        <v>2,018,000</v>
      </c>
      <c r="M71" s="11" t="s">
        <v>230</v>
      </c>
      <c r="N71" s="7"/>
      <c r="O71" s="8" t="s">
        <v>40</v>
      </c>
      <c r="P71" s="8" t="s">
        <v>55</v>
      </c>
      <c r="Q71" s="7" t="s">
        <v>42</v>
      </c>
      <c r="R71" s="12" t="s">
        <v>43</v>
      </c>
      <c r="S71" s="11">
        <v>1.2040714E7</v>
      </c>
      <c r="T71" s="13">
        <v>0.5</v>
      </c>
      <c r="U71" s="12" t="s">
        <v>44</v>
      </c>
      <c r="V71" s="12" t="s">
        <v>45</v>
      </c>
      <c r="W71" s="8" t="s">
        <v>40</v>
      </c>
      <c r="X71" s="8" t="s">
        <v>55</v>
      </c>
      <c r="Y71" s="7" t="s">
        <v>321</v>
      </c>
      <c r="Z71" s="15"/>
      <c r="AA71" s="15" t="s">
        <v>47</v>
      </c>
      <c r="AB71" s="15" t="s">
        <v>35</v>
      </c>
      <c r="AC71" s="11" t="s">
        <v>48</v>
      </c>
      <c r="AD71" s="7" t="s">
        <v>322</v>
      </c>
      <c r="AE71" s="16"/>
      <c r="AF71" s="12" t="s">
        <v>50</v>
      </c>
    </row>
    <row r="72" ht="135.0" customHeight="1">
      <c r="A72" s="6" t="s">
        <v>323</v>
      </c>
      <c r="B72" s="7" t="s">
        <v>324</v>
      </c>
      <c r="C72" s="7" t="s">
        <v>36</v>
      </c>
      <c r="D72" s="8" t="s">
        <v>325</v>
      </c>
      <c r="E72" s="9">
        <v>43891.0</v>
      </c>
      <c r="F72" s="8">
        <v>43891.0</v>
      </c>
      <c r="G72" s="10">
        <v>44255.0</v>
      </c>
      <c r="H72" s="7" t="s">
        <v>326</v>
      </c>
      <c r="I72" s="11">
        <v>3.83577036E8</v>
      </c>
      <c r="J72" s="11"/>
      <c r="K72" s="11" t="str">
        <f>+'Hoja excel'!$I72+'Hoja excel'!$J72</f>
        <v>383,577,036</v>
      </c>
      <c r="L72" s="11" t="str">
        <f t="shared" si="5"/>
        <v>31,964,753</v>
      </c>
      <c r="M72" s="11" t="s">
        <v>230</v>
      </c>
      <c r="N72" s="7"/>
      <c r="O72" s="8" t="s">
        <v>327</v>
      </c>
      <c r="P72" s="8" t="s">
        <v>55</v>
      </c>
      <c r="Q72" s="7" t="s">
        <v>42</v>
      </c>
      <c r="R72" s="12" t="s">
        <v>328</v>
      </c>
      <c r="S72" s="11">
        <v>2.23743271E8</v>
      </c>
      <c r="T72" s="13">
        <v>0.58</v>
      </c>
      <c r="U72" s="14" t="s">
        <v>329</v>
      </c>
      <c r="V72" s="14" t="s">
        <v>45</v>
      </c>
      <c r="W72" s="8" t="s">
        <v>327</v>
      </c>
      <c r="X72" s="8" t="s">
        <v>55</v>
      </c>
      <c r="Y72" s="7" t="s">
        <v>330</v>
      </c>
      <c r="Z72" s="15"/>
      <c r="AA72" s="15" t="s">
        <v>331</v>
      </c>
      <c r="AB72" s="15" t="s">
        <v>324</v>
      </c>
      <c r="AC72" s="11" t="s">
        <v>48</v>
      </c>
      <c r="AD72" s="7" t="s">
        <v>332</v>
      </c>
      <c r="AE72" s="16"/>
      <c r="AF72" s="12" t="s">
        <v>50</v>
      </c>
    </row>
    <row r="73" ht="135.0" customHeight="1">
      <c r="A73" s="6" t="s">
        <v>333</v>
      </c>
      <c r="B73" s="7" t="s">
        <v>35</v>
      </c>
      <c r="C73" s="7" t="s">
        <v>36</v>
      </c>
      <c r="D73" s="8" t="s">
        <v>334</v>
      </c>
      <c r="E73" s="8">
        <v>43889.0</v>
      </c>
      <c r="F73" s="8">
        <v>43892.0</v>
      </c>
      <c r="G73" s="10">
        <v>44013.0</v>
      </c>
      <c r="H73" s="7" t="s">
        <v>335</v>
      </c>
      <c r="I73" s="11">
        <v>1.9662788E7</v>
      </c>
      <c r="J73" s="11"/>
      <c r="K73" s="11" t="str">
        <f>+'Hoja excel'!$I73+'Hoja excel'!$J73</f>
        <v>19,662,788</v>
      </c>
      <c r="L73" s="11" t="str">
        <f t="shared" ref="L73:L79" si="6">+I73/4</f>
        <v>4,915,697</v>
      </c>
      <c r="M73" s="11" t="s">
        <v>54</v>
      </c>
      <c r="N73" s="7"/>
      <c r="O73" s="8" t="s">
        <v>40</v>
      </c>
      <c r="P73" s="8" t="s">
        <v>55</v>
      </c>
      <c r="Q73" s="7" t="s">
        <v>42</v>
      </c>
      <c r="R73" s="12" t="s">
        <v>43</v>
      </c>
      <c r="S73" s="11">
        <v>1.9662788E7</v>
      </c>
      <c r="T73" s="13">
        <v>1.0</v>
      </c>
      <c r="U73" s="14" t="s">
        <v>44</v>
      </c>
      <c r="V73" s="14" t="s">
        <v>45</v>
      </c>
      <c r="W73" s="8" t="s">
        <v>40</v>
      </c>
      <c r="X73" s="8" t="s">
        <v>55</v>
      </c>
      <c r="Y73" s="7" t="s">
        <v>46</v>
      </c>
      <c r="Z73" s="15"/>
      <c r="AA73" s="15" t="s">
        <v>47</v>
      </c>
      <c r="AB73" s="15" t="s">
        <v>35</v>
      </c>
      <c r="AC73" s="11" t="s">
        <v>48</v>
      </c>
      <c r="AD73" s="7" t="s">
        <v>336</v>
      </c>
      <c r="AE73" s="16"/>
      <c r="AF73" s="12" t="s">
        <v>50</v>
      </c>
    </row>
    <row r="74" ht="135.0" customHeight="1">
      <c r="A74" s="6" t="s">
        <v>337</v>
      </c>
      <c r="B74" s="7" t="s">
        <v>35</v>
      </c>
      <c r="C74" s="7" t="s">
        <v>36</v>
      </c>
      <c r="D74" s="8" t="s">
        <v>300</v>
      </c>
      <c r="E74" s="9">
        <v>43892.0</v>
      </c>
      <c r="F74" s="8">
        <v>43893.0</v>
      </c>
      <c r="G74" s="10">
        <v>44014.0</v>
      </c>
      <c r="H74" s="7" t="s">
        <v>338</v>
      </c>
      <c r="I74" s="11">
        <v>1.6816E7</v>
      </c>
      <c r="J74" s="11"/>
      <c r="K74" s="11" t="str">
        <f>+'Hoja excel'!$I74+'Hoja excel'!$J74</f>
        <v>16,816,000</v>
      </c>
      <c r="L74" s="11" t="str">
        <f t="shared" si="6"/>
        <v>4,204,000</v>
      </c>
      <c r="M74" s="11" t="s">
        <v>54</v>
      </c>
      <c r="N74" s="7"/>
      <c r="O74" s="8" t="s">
        <v>40</v>
      </c>
      <c r="P74" s="8" t="s">
        <v>41</v>
      </c>
      <c r="Q74" s="7" t="s">
        <v>42</v>
      </c>
      <c r="R74" s="12" t="s">
        <v>43</v>
      </c>
      <c r="S74" s="11">
        <v>1.6816E7</v>
      </c>
      <c r="T74" s="13">
        <v>1.0</v>
      </c>
      <c r="U74" s="14" t="s">
        <v>44</v>
      </c>
      <c r="V74" s="14" t="s">
        <v>45</v>
      </c>
      <c r="W74" s="8" t="s">
        <v>40</v>
      </c>
      <c r="X74" s="8" t="s">
        <v>41</v>
      </c>
      <c r="Y74" s="7" t="s">
        <v>46</v>
      </c>
      <c r="Z74" s="15"/>
      <c r="AA74" s="15" t="s">
        <v>47</v>
      </c>
      <c r="AB74" s="15" t="s">
        <v>35</v>
      </c>
      <c r="AC74" s="11" t="s">
        <v>48</v>
      </c>
      <c r="AD74" s="7" t="s">
        <v>339</v>
      </c>
      <c r="AE74" s="16"/>
      <c r="AF74" s="12" t="s">
        <v>50</v>
      </c>
    </row>
    <row r="75" ht="135.0" customHeight="1">
      <c r="A75" s="6" t="s">
        <v>340</v>
      </c>
      <c r="B75" s="7" t="s">
        <v>35</v>
      </c>
      <c r="C75" s="7" t="s">
        <v>36</v>
      </c>
      <c r="D75" s="8" t="s">
        <v>300</v>
      </c>
      <c r="E75" s="8">
        <v>43892.0</v>
      </c>
      <c r="F75" s="8">
        <v>43893.0</v>
      </c>
      <c r="G75" s="10">
        <v>44014.0</v>
      </c>
      <c r="H75" s="7" t="s">
        <v>341</v>
      </c>
      <c r="I75" s="11">
        <v>1.6816E7</v>
      </c>
      <c r="J75" s="11"/>
      <c r="K75" s="11" t="str">
        <f>+'Hoja excel'!$I75+'Hoja excel'!$J75</f>
        <v>16,816,000</v>
      </c>
      <c r="L75" s="11" t="str">
        <f t="shared" si="6"/>
        <v>4,204,000</v>
      </c>
      <c r="M75" s="11" t="s">
        <v>54</v>
      </c>
      <c r="N75" s="7"/>
      <c r="O75" s="8" t="s">
        <v>40</v>
      </c>
      <c r="P75" s="8" t="s">
        <v>41</v>
      </c>
      <c r="Q75" s="7" t="s">
        <v>42</v>
      </c>
      <c r="R75" s="12" t="s">
        <v>43</v>
      </c>
      <c r="S75" s="11">
        <v>1.6816E7</v>
      </c>
      <c r="T75" s="13">
        <v>1.0</v>
      </c>
      <c r="U75" s="14" t="s">
        <v>44</v>
      </c>
      <c r="V75" s="14" t="s">
        <v>45</v>
      </c>
      <c r="W75" s="8" t="s">
        <v>40</v>
      </c>
      <c r="X75" s="8" t="s">
        <v>41</v>
      </c>
      <c r="Y75" s="7" t="s">
        <v>46</v>
      </c>
      <c r="Z75" s="15"/>
      <c r="AA75" s="15" t="s">
        <v>47</v>
      </c>
      <c r="AB75" s="15" t="s">
        <v>35</v>
      </c>
      <c r="AC75" s="11" t="s">
        <v>48</v>
      </c>
      <c r="AD75" s="7" t="s">
        <v>342</v>
      </c>
      <c r="AE75" s="16"/>
      <c r="AF75" s="12" t="s">
        <v>50</v>
      </c>
    </row>
    <row r="76" ht="135.0" customHeight="1">
      <c r="A76" s="6" t="s">
        <v>343</v>
      </c>
      <c r="B76" s="7" t="s">
        <v>35</v>
      </c>
      <c r="C76" s="7" t="s">
        <v>36</v>
      </c>
      <c r="D76" s="8" t="s">
        <v>344</v>
      </c>
      <c r="E76" s="9">
        <v>43893.0</v>
      </c>
      <c r="F76" s="8">
        <v>43900.0</v>
      </c>
      <c r="G76" s="10">
        <v>44021.0</v>
      </c>
      <c r="H76" s="7" t="s">
        <v>345</v>
      </c>
      <c r="I76" s="11">
        <v>9828000.0</v>
      </c>
      <c r="J76" s="11"/>
      <c r="K76" s="11" t="str">
        <f>+'Hoja excel'!$I76+'Hoja excel'!$J76</f>
        <v>9,828,000</v>
      </c>
      <c r="L76" s="11" t="str">
        <f t="shared" si="6"/>
        <v>2,457,000</v>
      </c>
      <c r="M76" s="11" t="s">
        <v>54</v>
      </c>
      <c r="N76" s="7"/>
      <c r="O76" s="8" t="s">
        <v>40</v>
      </c>
      <c r="P76" s="8" t="s">
        <v>55</v>
      </c>
      <c r="Q76" s="7" t="s">
        <v>42</v>
      </c>
      <c r="R76" s="12" t="s">
        <v>43</v>
      </c>
      <c r="S76" s="11">
        <v>9828000.0</v>
      </c>
      <c r="T76" s="13">
        <v>1.0</v>
      </c>
      <c r="U76" s="14" t="s">
        <v>44</v>
      </c>
      <c r="V76" s="14" t="s">
        <v>45</v>
      </c>
      <c r="W76" s="8" t="s">
        <v>40</v>
      </c>
      <c r="X76" s="8" t="s">
        <v>55</v>
      </c>
      <c r="Y76" s="7" t="s">
        <v>46</v>
      </c>
      <c r="Z76" s="15"/>
      <c r="AA76" s="15" t="s">
        <v>47</v>
      </c>
      <c r="AB76" s="15" t="s">
        <v>35</v>
      </c>
      <c r="AC76" s="11" t="s">
        <v>48</v>
      </c>
      <c r="AD76" s="7" t="s">
        <v>346</v>
      </c>
      <c r="AE76" s="16"/>
      <c r="AF76" s="12" t="s">
        <v>50</v>
      </c>
    </row>
    <row r="77" ht="135.0" customHeight="1">
      <c r="A77" s="6" t="s">
        <v>347</v>
      </c>
      <c r="B77" s="7" t="s">
        <v>35</v>
      </c>
      <c r="C77" s="7" t="s">
        <v>36</v>
      </c>
      <c r="D77" s="8" t="s">
        <v>348</v>
      </c>
      <c r="E77" s="8">
        <v>43893.0</v>
      </c>
      <c r="F77" s="8">
        <v>43902.0</v>
      </c>
      <c r="G77" s="10">
        <v>44023.0</v>
      </c>
      <c r="H77" s="7" t="s">
        <v>349</v>
      </c>
      <c r="I77" s="11">
        <v>1.9662788E7</v>
      </c>
      <c r="J77" s="11"/>
      <c r="K77" s="11" t="str">
        <f>+'Hoja excel'!$I77+'Hoja excel'!$J77</f>
        <v>19,662,788</v>
      </c>
      <c r="L77" s="11" t="str">
        <f t="shared" si="6"/>
        <v>4,915,697</v>
      </c>
      <c r="M77" s="11" t="s">
        <v>54</v>
      </c>
      <c r="N77" s="7"/>
      <c r="O77" s="8" t="s">
        <v>40</v>
      </c>
      <c r="P77" s="8" t="s">
        <v>55</v>
      </c>
      <c r="Q77" s="7" t="s">
        <v>42</v>
      </c>
      <c r="R77" s="12" t="s">
        <v>43</v>
      </c>
      <c r="S77" s="11">
        <v>1.2662788E7</v>
      </c>
      <c r="T77" s="13">
        <v>0.66</v>
      </c>
      <c r="U77" s="14" t="s">
        <v>44</v>
      </c>
      <c r="V77" s="14" t="s">
        <v>45</v>
      </c>
      <c r="W77" s="8" t="s">
        <v>40</v>
      </c>
      <c r="X77" s="8" t="s">
        <v>55</v>
      </c>
      <c r="Y77" s="7" t="s">
        <v>350</v>
      </c>
      <c r="Z77" s="15"/>
      <c r="AA77" s="15" t="s">
        <v>47</v>
      </c>
      <c r="AB77" s="15" t="s">
        <v>35</v>
      </c>
      <c r="AC77" s="11" t="s">
        <v>48</v>
      </c>
      <c r="AD77" s="7" t="s">
        <v>351</v>
      </c>
      <c r="AE77" s="16"/>
      <c r="AF77" s="12" t="s">
        <v>50</v>
      </c>
    </row>
    <row r="78" ht="135.0" customHeight="1">
      <c r="A78" s="6" t="s">
        <v>352</v>
      </c>
      <c r="B78" s="7" t="s">
        <v>35</v>
      </c>
      <c r="C78" s="7" t="s">
        <v>36</v>
      </c>
      <c r="D78" s="8" t="s">
        <v>353</v>
      </c>
      <c r="E78" s="9">
        <v>43895.0</v>
      </c>
      <c r="F78" s="8">
        <v>43900.0</v>
      </c>
      <c r="G78" s="10">
        <v>44021.0</v>
      </c>
      <c r="H78" s="7" t="s">
        <v>354</v>
      </c>
      <c r="I78" s="11">
        <v>1.334E7</v>
      </c>
      <c r="J78" s="11"/>
      <c r="K78" s="11" t="str">
        <f>+'Hoja excel'!$I78+'Hoja excel'!$J78</f>
        <v>13,340,000</v>
      </c>
      <c r="L78" s="11" t="str">
        <f t="shared" si="6"/>
        <v>3,335,000</v>
      </c>
      <c r="M78" s="11" t="s">
        <v>54</v>
      </c>
      <c r="N78" s="7"/>
      <c r="O78" s="8" t="s">
        <v>40</v>
      </c>
      <c r="P78" s="8" t="s">
        <v>55</v>
      </c>
      <c r="Q78" s="7" t="s">
        <v>42</v>
      </c>
      <c r="R78" s="12" t="s">
        <v>43</v>
      </c>
      <c r="S78" s="11">
        <v>1.334E7</v>
      </c>
      <c r="T78" s="13">
        <v>1.0</v>
      </c>
      <c r="U78" s="14" t="s">
        <v>44</v>
      </c>
      <c r="V78" s="14" t="s">
        <v>45</v>
      </c>
      <c r="W78" s="8" t="s">
        <v>40</v>
      </c>
      <c r="X78" s="8" t="s">
        <v>55</v>
      </c>
      <c r="Y78" s="7" t="s">
        <v>46</v>
      </c>
      <c r="Z78" s="15"/>
      <c r="AA78" s="15" t="s">
        <v>47</v>
      </c>
      <c r="AB78" s="15" t="s">
        <v>35</v>
      </c>
      <c r="AC78" s="11" t="s">
        <v>48</v>
      </c>
      <c r="AD78" s="7" t="s">
        <v>355</v>
      </c>
      <c r="AE78" s="16"/>
      <c r="AF78" s="12" t="s">
        <v>50</v>
      </c>
    </row>
    <row r="79" ht="135.0" customHeight="1">
      <c r="A79" s="6" t="s">
        <v>356</v>
      </c>
      <c r="B79" s="7" t="s">
        <v>35</v>
      </c>
      <c r="C79" s="7" t="s">
        <v>36</v>
      </c>
      <c r="D79" s="8" t="s">
        <v>357</v>
      </c>
      <c r="E79" s="8">
        <v>43900.0</v>
      </c>
      <c r="F79" s="8">
        <v>43902.0</v>
      </c>
      <c r="G79" s="10">
        <v>44023.0</v>
      </c>
      <c r="H79" s="7" t="s">
        <v>358</v>
      </c>
      <c r="I79" s="11">
        <v>9480272.0</v>
      </c>
      <c r="J79" s="11"/>
      <c r="K79" s="11" t="str">
        <f>+'Hoja excel'!$I79+'Hoja excel'!$J79</f>
        <v>9,480,272</v>
      </c>
      <c r="L79" s="11" t="str">
        <f t="shared" si="6"/>
        <v>2,370,068</v>
      </c>
      <c r="M79" s="11" t="s">
        <v>54</v>
      </c>
      <c r="N79" s="7"/>
      <c r="O79" s="8" t="s">
        <v>40</v>
      </c>
      <c r="P79" s="8" t="s">
        <v>55</v>
      </c>
      <c r="Q79" s="7" t="s">
        <v>42</v>
      </c>
      <c r="R79" s="12" t="s">
        <v>43</v>
      </c>
      <c r="S79" s="11">
        <v>9480272.0</v>
      </c>
      <c r="T79" s="13">
        <v>1.0</v>
      </c>
      <c r="U79" s="14" t="s">
        <v>44</v>
      </c>
      <c r="V79" s="14" t="s">
        <v>45</v>
      </c>
      <c r="W79" s="8" t="s">
        <v>40</v>
      </c>
      <c r="X79" s="8" t="s">
        <v>55</v>
      </c>
      <c r="Y79" s="7" t="s">
        <v>46</v>
      </c>
      <c r="Z79" s="15"/>
      <c r="AA79" s="15" t="s">
        <v>47</v>
      </c>
      <c r="AB79" s="15" t="s">
        <v>35</v>
      </c>
      <c r="AC79" s="11" t="s">
        <v>48</v>
      </c>
      <c r="AD79" s="7" t="s">
        <v>359</v>
      </c>
      <c r="AE79" s="16"/>
      <c r="AF79" s="12" t="s">
        <v>50</v>
      </c>
    </row>
    <row r="80" ht="135.0" customHeight="1">
      <c r="A80" s="6" t="s">
        <v>360</v>
      </c>
      <c r="B80" s="7" t="s">
        <v>35</v>
      </c>
      <c r="C80" s="7" t="s">
        <v>36</v>
      </c>
      <c r="D80" s="8" t="s">
        <v>361</v>
      </c>
      <c r="E80" s="9">
        <v>43922.0</v>
      </c>
      <c r="F80" s="8">
        <v>43927.0</v>
      </c>
      <c r="G80" s="10">
        <v>44109.0</v>
      </c>
      <c r="H80" s="7" t="s">
        <v>362</v>
      </c>
      <c r="I80" s="11">
        <v>6.0E8</v>
      </c>
      <c r="J80" s="11"/>
      <c r="K80" s="11" t="str">
        <f>+'Hoja excel'!$I80+'Hoja excel'!$J80</f>
        <v>600,000,000</v>
      </c>
      <c r="L80" s="11" t="str">
        <f>+I80/6</f>
        <v>100,000,000</v>
      </c>
      <c r="M80" s="11" t="s">
        <v>39</v>
      </c>
      <c r="N80" s="7"/>
      <c r="O80" s="8" t="s">
        <v>84</v>
      </c>
      <c r="P80" s="8" t="s">
        <v>55</v>
      </c>
      <c r="Q80" s="7" t="s">
        <v>363</v>
      </c>
      <c r="R80" s="12" t="s">
        <v>43</v>
      </c>
      <c r="S80" s="11">
        <v>3.0E8</v>
      </c>
      <c r="T80" s="13">
        <v>0.5</v>
      </c>
      <c r="U80" s="14" t="s">
        <v>44</v>
      </c>
      <c r="V80" s="14" t="s">
        <v>45</v>
      </c>
      <c r="W80" s="8" t="s">
        <v>84</v>
      </c>
      <c r="X80" s="8" t="s">
        <v>55</v>
      </c>
      <c r="Y80" s="7" t="s">
        <v>364</v>
      </c>
      <c r="Z80" s="15"/>
      <c r="AA80" s="15" t="s">
        <v>47</v>
      </c>
      <c r="AB80" s="15" t="s">
        <v>35</v>
      </c>
      <c r="AC80" s="11" t="s">
        <v>365</v>
      </c>
      <c r="AD80" s="7" t="s">
        <v>366</v>
      </c>
      <c r="AE80" s="16"/>
      <c r="AF80" s="12" t="s">
        <v>50</v>
      </c>
    </row>
    <row r="81" ht="135.0" customHeight="1">
      <c r="A81" s="6" t="s">
        <v>367</v>
      </c>
      <c r="B81" s="7" t="s">
        <v>35</v>
      </c>
      <c r="C81" s="7" t="s">
        <v>36</v>
      </c>
      <c r="D81" s="8" t="s">
        <v>368</v>
      </c>
      <c r="E81" s="8">
        <v>43955.0</v>
      </c>
      <c r="F81" s="8">
        <v>43957.0</v>
      </c>
      <c r="G81" s="10">
        <v>44201.0</v>
      </c>
      <c r="H81" s="7" t="s">
        <v>369</v>
      </c>
      <c r="I81" s="11">
        <v>6.4E7</v>
      </c>
      <c r="J81" s="11"/>
      <c r="K81" s="11" t="str">
        <f>+'Hoja excel'!$I81+'Hoja excel'!$J81</f>
        <v>64,000,000</v>
      </c>
      <c r="L81" s="11" t="str">
        <f t="shared" ref="L81:L84" si="7">+I81/8</f>
        <v>8,000,000</v>
      </c>
      <c r="M81" s="11" t="s">
        <v>370</v>
      </c>
      <c r="N81" s="7"/>
      <c r="O81" s="8" t="s">
        <v>40</v>
      </c>
      <c r="P81" s="8" t="s">
        <v>55</v>
      </c>
      <c r="Q81" s="7" t="s">
        <v>363</v>
      </c>
      <c r="R81" s="12" t="s">
        <v>43</v>
      </c>
      <c r="S81" s="11">
        <v>3.0666667E7</v>
      </c>
      <c r="T81" s="13">
        <v>0.48</v>
      </c>
      <c r="U81" s="14" t="s">
        <v>44</v>
      </c>
      <c r="V81" s="14" t="s">
        <v>45</v>
      </c>
      <c r="W81" s="8" t="s">
        <v>40</v>
      </c>
      <c r="X81" s="8" t="s">
        <v>55</v>
      </c>
      <c r="Y81" s="7" t="s">
        <v>371</v>
      </c>
      <c r="Z81" s="15"/>
      <c r="AA81" s="15" t="s">
        <v>47</v>
      </c>
      <c r="AB81" s="15" t="s">
        <v>35</v>
      </c>
      <c r="AC81" s="11" t="s">
        <v>48</v>
      </c>
      <c r="AD81" s="7" t="s">
        <v>372</v>
      </c>
      <c r="AE81" s="16"/>
      <c r="AF81" s="12" t="s">
        <v>50</v>
      </c>
    </row>
    <row r="82" ht="135.0" customHeight="1">
      <c r="A82" s="6" t="s">
        <v>373</v>
      </c>
      <c r="B82" s="7" t="s">
        <v>35</v>
      </c>
      <c r="C82" s="7" t="s">
        <v>36</v>
      </c>
      <c r="D82" s="8" t="s">
        <v>374</v>
      </c>
      <c r="E82" s="9">
        <v>43955.0</v>
      </c>
      <c r="F82" s="8">
        <v>43957.0</v>
      </c>
      <c r="G82" s="10">
        <v>44201.0</v>
      </c>
      <c r="H82" s="7" t="s">
        <v>375</v>
      </c>
      <c r="I82" s="11">
        <v>6.4E7</v>
      </c>
      <c r="J82" s="11"/>
      <c r="K82" s="11" t="str">
        <f>+'Hoja excel'!$I82+'Hoja excel'!$J82</f>
        <v>64,000,000</v>
      </c>
      <c r="L82" s="11" t="str">
        <f t="shared" si="7"/>
        <v>8,000,000</v>
      </c>
      <c r="M82" s="11" t="s">
        <v>370</v>
      </c>
      <c r="N82" s="7"/>
      <c r="O82" s="8" t="s">
        <v>40</v>
      </c>
      <c r="P82" s="8" t="s">
        <v>55</v>
      </c>
      <c r="Q82" s="7" t="s">
        <v>363</v>
      </c>
      <c r="R82" s="12" t="s">
        <v>43</v>
      </c>
      <c r="S82" s="11">
        <v>3.0666667E7</v>
      </c>
      <c r="T82" s="13">
        <v>0.48</v>
      </c>
      <c r="U82" s="14" t="s">
        <v>44</v>
      </c>
      <c r="V82" s="14">
        <v>0.0</v>
      </c>
      <c r="W82" s="8" t="s">
        <v>40</v>
      </c>
      <c r="X82" s="8" t="s">
        <v>55</v>
      </c>
      <c r="Y82" s="7" t="s">
        <v>376</v>
      </c>
      <c r="Z82" s="15"/>
      <c r="AA82" s="15" t="s">
        <v>47</v>
      </c>
      <c r="AB82" s="15" t="s">
        <v>35</v>
      </c>
      <c r="AC82" s="11" t="s">
        <v>48</v>
      </c>
      <c r="AD82" s="7" t="s">
        <v>377</v>
      </c>
      <c r="AE82" s="16"/>
      <c r="AF82" s="12" t="s">
        <v>50</v>
      </c>
    </row>
    <row r="83" ht="135.0" customHeight="1">
      <c r="A83" s="6" t="s">
        <v>378</v>
      </c>
      <c r="B83" s="7" t="s">
        <v>35</v>
      </c>
      <c r="C83" s="7" t="s">
        <v>36</v>
      </c>
      <c r="D83" s="8" t="s">
        <v>379</v>
      </c>
      <c r="E83" s="8">
        <v>43955.0</v>
      </c>
      <c r="F83" s="8">
        <v>43957.0</v>
      </c>
      <c r="G83" s="10">
        <v>44201.0</v>
      </c>
      <c r="H83" s="7" t="s">
        <v>380</v>
      </c>
      <c r="I83" s="11">
        <v>6.4E7</v>
      </c>
      <c r="J83" s="11"/>
      <c r="K83" s="11" t="str">
        <f>+'Hoja excel'!$I83+'Hoja excel'!$J83</f>
        <v>64,000,000</v>
      </c>
      <c r="L83" s="11" t="str">
        <f t="shared" si="7"/>
        <v>8,000,000</v>
      </c>
      <c r="M83" s="11" t="s">
        <v>370</v>
      </c>
      <c r="N83" s="7"/>
      <c r="O83" s="8" t="s">
        <v>40</v>
      </c>
      <c r="P83" s="8" t="s">
        <v>55</v>
      </c>
      <c r="Q83" s="7" t="s">
        <v>363</v>
      </c>
      <c r="R83" s="12" t="s">
        <v>43</v>
      </c>
      <c r="S83" s="11">
        <v>3.0666666E7</v>
      </c>
      <c r="T83" s="13">
        <v>0.48</v>
      </c>
      <c r="U83" s="12" t="s">
        <v>44</v>
      </c>
      <c r="V83" s="12" t="s">
        <v>45</v>
      </c>
      <c r="W83" s="8" t="s">
        <v>40</v>
      </c>
      <c r="X83" s="8" t="s">
        <v>55</v>
      </c>
      <c r="Y83" s="7" t="s">
        <v>381</v>
      </c>
      <c r="Z83" s="15"/>
      <c r="AA83" s="15" t="s">
        <v>47</v>
      </c>
      <c r="AB83" s="15" t="s">
        <v>35</v>
      </c>
      <c r="AC83" s="11" t="s">
        <v>48</v>
      </c>
      <c r="AD83" s="7" t="s">
        <v>382</v>
      </c>
      <c r="AE83" s="16"/>
      <c r="AF83" s="12" t="s">
        <v>50</v>
      </c>
    </row>
    <row r="84" ht="135.0" customHeight="1">
      <c r="A84" s="6" t="s">
        <v>383</v>
      </c>
      <c r="B84" s="7" t="s">
        <v>35</v>
      </c>
      <c r="C84" s="7" t="s">
        <v>36</v>
      </c>
      <c r="D84" s="8" t="s">
        <v>384</v>
      </c>
      <c r="E84" s="9">
        <v>43956.0</v>
      </c>
      <c r="F84" s="8">
        <v>43957.0</v>
      </c>
      <c r="G84" s="10">
        <v>44201.0</v>
      </c>
      <c r="H84" s="7" t="s">
        <v>385</v>
      </c>
      <c r="I84" s="11">
        <v>6.4E7</v>
      </c>
      <c r="J84" s="11"/>
      <c r="K84" s="11" t="str">
        <f>+'Hoja excel'!$I84+'Hoja excel'!$J84</f>
        <v>64,000,000</v>
      </c>
      <c r="L84" s="11" t="str">
        <f t="shared" si="7"/>
        <v>8,000,000</v>
      </c>
      <c r="M84" s="11" t="s">
        <v>370</v>
      </c>
      <c r="N84" s="7"/>
      <c r="O84" s="8" t="s">
        <v>40</v>
      </c>
      <c r="P84" s="8" t="s">
        <v>41</v>
      </c>
      <c r="Q84" s="7" t="s">
        <v>363</v>
      </c>
      <c r="R84" s="12" t="s">
        <v>43</v>
      </c>
      <c r="S84" s="11">
        <v>3.04E7</v>
      </c>
      <c r="T84" s="13">
        <v>0.48</v>
      </c>
      <c r="U84" s="12" t="s">
        <v>44</v>
      </c>
      <c r="V84" s="12" t="s">
        <v>45</v>
      </c>
      <c r="W84" s="8" t="s">
        <v>40</v>
      </c>
      <c r="X84" s="8" t="s">
        <v>41</v>
      </c>
      <c r="Y84" s="7" t="s">
        <v>386</v>
      </c>
      <c r="Z84" s="15"/>
      <c r="AA84" s="15" t="s">
        <v>47</v>
      </c>
      <c r="AB84" s="15" t="s">
        <v>35</v>
      </c>
      <c r="AC84" s="11" t="s">
        <v>48</v>
      </c>
      <c r="AD84" s="7" t="s">
        <v>387</v>
      </c>
      <c r="AE84" s="16"/>
      <c r="AF84" s="12" t="s">
        <v>50</v>
      </c>
    </row>
    <row r="85" ht="135.0" customHeight="1">
      <c r="A85" s="6" t="s">
        <v>388</v>
      </c>
      <c r="B85" s="7" t="s">
        <v>389</v>
      </c>
      <c r="C85" s="7" t="s">
        <v>390</v>
      </c>
      <c r="D85" s="8" t="s">
        <v>391</v>
      </c>
      <c r="E85" s="8">
        <v>43958.0</v>
      </c>
      <c r="F85" s="8">
        <v>43962.0</v>
      </c>
      <c r="G85" s="10">
        <v>44146.0</v>
      </c>
      <c r="H85" s="7" t="s">
        <v>392</v>
      </c>
      <c r="I85" s="11">
        <v>2.45E7</v>
      </c>
      <c r="J85" s="11"/>
      <c r="K85" s="11" t="str">
        <f>+'Hoja excel'!$I85+'Hoja excel'!$J85</f>
        <v>24,500,000</v>
      </c>
      <c r="L85" s="11" t="str">
        <f>+I85/3</f>
        <v>8,166,667</v>
      </c>
      <c r="M85" s="11" t="s">
        <v>393</v>
      </c>
      <c r="N85" s="7" t="s">
        <v>393</v>
      </c>
      <c r="O85" s="8" t="s">
        <v>394</v>
      </c>
      <c r="P85" s="8" t="s">
        <v>55</v>
      </c>
      <c r="Q85" s="7" t="s">
        <v>363</v>
      </c>
      <c r="R85" s="12" t="s">
        <v>328</v>
      </c>
      <c r="S85" s="11">
        <v>2.0153E7</v>
      </c>
      <c r="T85" s="13">
        <v>0.82</v>
      </c>
      <c r="U85" s="12" t="s">
        <v>329</v>
      </c>
      <c r="V85" s="12" t="s">
        <v>45</v>
      </c>
      <c r="W85" s="8" t="s">
        <v>394</v>
      </c>
      <c r="X85" s="8" t="s">
        <v>55</v>
      </c>
      <c r="Y85" s="7" t="s">
        <v>395</v>
      </c>
      <c r="Z85" s="15"/>
      <c r="AA85" s="15" t="s">
        <v>331</v>
      </c>
      <c r="AB85" s="15" t="s">
        <v>389</v>
      </c>
      <c r="AC85" s="11" t="s">
        <v>48</v>
      </c>
      <c r="AD85" s="7" t="s">
        <v>396</v>
      </c>
      <c r="AE85" s="16"/>
      <c r="AF85" s="12" t="s">
        <v>50</v>
      </c>
    </row>
    <row r="86" ht="135.0" customHeight="1">
      <c r="A86" s="6" t="s">
        <v>397</v>
      </c>
      <c r="B86" s="7" t="s">
        <v>35</v>
      </c>
      <c r="C86" s="7" t="s">
        <v>36</v>
      </c>
      <c r="D86" s="8" t="s">
        <v>398</v>
      </c>
      <c r="E86" s="9">
        <v>43959.0</v>
      </c>
      <c r="F86" s="8">
        <v>43959.0</v>
      </c>
      <c r="G86" s="10">
        <v>44203.0</v>
      </c>
      <c r="H86" s="7" t="s">
        <v>399</v>
      </c>
      <c r="I86" s="11">
        <v>6.4E7</v>
      </c>
      <c r="J86" s="11"/>
      <c r="K86" s="11" t="str">
        <f>+'Hoja excel'!$I86+'Hoja excel'!$J86</f>
        <v>64,000,000</v>
      </c>
      <c r="L86" s="11" t="str">
        <f>+I86/8</f>
        <v>8,000,000</v>
      </c>
      <c r="M86" s="11" t="s">
        <v>370</v>
      </c>
      <c r="N86" s="7"/>
      <c r="O86" s="8" t="s">
        <v>40</v>
      </c>
      <c r="P86" s="8" t="s">
        <v>55</v>
      </c>
      <c r="Q86" s="7" t="s">
        <v>363</v>
      </c>
      <c r="R86" s="12" t="s">
        <v>43</v>
      </c>
      <c r="S86" s="11">
        <v>3.0133333E7</v>
      </c>
      <c r="T86" s="13">
        <v>0.47</v>
      </c>
      <c r="U86" s="14" t="s">
        <v>44</v>
      </c>
      <c r="V86" s="14" t="s">
        <v>45</v>
      </c>
      <c r="W86" s="8" t="s">
        <v>40</v>
      </c>
      <c r="X86" s="8" t="s">
        <v>55</v>
      </c>
      <c r="Y86" s="7" t="s">
        <v>400</v>
      </c>
      <c r="Z86" s="15"/>
      <c r="AA86" s="15" t="s">
        <v>47</v>
      </c>
      <c r="AB86" s="15" t="s">
        <v>35</v>
      </c>
      <c r="AC86" s="11" t="s">
        <v>48</v>
      </c>
      <c r="AD86" s="7" t="s">
        <v>401</v>
      </c>
      <c r="AE86" s="16"/>
      <c r="AF86" s="12" t="s">
        <v>50</v>
      </c>
    </row>
    <row r="87" ht="135.0" customHeight="1">
      <c r="A87" s="6" t="s">
        <v>402</v>
      </c>
      <c r="B87" s="7" t="s">
        <v>35</v>
      </c>
      <c r="C87" s="7" t="s">
        <v>36</v>
      </c>
      <c r="D87" s="8" t="s">
        <v>403</v>
      </c>
      <c r="E87" s="8">
        <v>43971.0</v>
      </c>
      <c r="F87" s="8">
        <v>43983.0</v>
      </c>
      <c r="G87" s="10">
        <v>44165.0</v>
      </c>
      <c r="H87" s="7" t="s">
        <v>404</v>
      </c>
      <c r="I87" s="11">
        <v>1.334E7</v>
      </c>
      <c r="J87" s="11">
        <v>6670000.0</v>
      </c>
      <c r="K87" s="11" t="str">
        <f>+'Hoja excel'!$I87+'Hoja excel'!$J87</f>
        <v>20,010,000</v>
      </c>
      <c r="L87" s="11" t="str">
        <f t="shared" ref="L87:L88" si="8">+I87/4</f>
        <v>3,335,000</v>
      </c>
      <c r="M87" s="11" t="s">
        <v>54</v>
      </c>
      <c r="N87" s="7" t="s">
        <v>292</v>
      </c>
      <c r="O87" s="8" t="s">
        <v>40</v>
      </c>
      <c r="P87" s="8" t="s">
        <v>55</v>
      </c>
      <c r="Q87" s="7" t="s">
        <v>363</v>
      </c>
      <c r="R87" s="12" t="s">
        <v>43</v>
      </c>
      <c r="S87" s="11">
        <v>1.0005E7</v>
      </c>
      <c r="T87" s="13">
        <v>0.5</v>
      </c>
      <c r="U87" s="14" t="s">
        <v>44</v>
      </c>
      <c r="V87" s="14" t="s">
        <v>45</v>
      </c>
      <c r="W87" s="8" t="s">
        <v>40</v>
      </c>
      <c r="X87" s="8" t="s">
        <v>55</v>
      </c>
      <c r="Y87" s="7" t="s">
        <v>405</v>
      </c>
      <c r="Z87" s="15"/>
      <c r="AA87" s="15" t="s">
        <v>47</v>
      </c>
      <c r="AB87" s="15" t="s">
        <v>35</v>
      </c>
      <c r="AC87" s="11" t="s">
        <v>48</v>
      </c>
      <c r="AD87" s="7" t="s">
        <v>406</v>
      </c>
      <c r="AE87" s="16"/>
      <c r="AF87" s="12" t="s">
        <v>50</v>
      </c>
    </row>
    <row r="88" ht="135.0" customHeight="1">
      <c r="A88" s="6" t="s">
        <v>407</v>
      </c>
      <c r="B88" s="7" t="s">
        <v>35</v>
      </c>
      <c r="C88" s="7" t="s">
        <v>36</v>
      </c>
      <c r="D88" s="8" t="s">
        <v>74</v>
      </c>
      <c r="E88" s="9">
        <v>43978.0</v>
      </c>
      <c r="F88" s="8">
        <v>43983.0</v>
      </c>
      <c r="G88" s="10">
        <v>44104.0</v>
      </c>
      <c r="H88" s="7" t="s">
        <v>408</v>
      </c>
      <c r="I88" s="11">
        <v>1.9662788E7</v>
      </c>
      <c r="J88" s="11"/>
      <c r="K88" s="11" t="str">
        <f>+'Hoja excel'!$I88+'Hoja excel'!$J88</f>
        <v>19,662,788</v>
      </c>
      <c r="L88" s="11" t="str">
        <f t="shared" si="8"/>
        <v>4,915,697</v>
      </c>
      <c r="M88" s="11" t="s">
        <v>54</v>
      </c>
      <c r="N88" s="7"/>
      <c r="O88" s="8" t="s">
        <v>40</v>
      </c>
      <c r="P88" s="8" t="s">
        <v>41</v>
      </c>
      <c r="Q88" s="7" t="s">
        <v>363</v>
      </c>
      <c r="R88" s="12" t="s">
        <v>43</v>
      </c>
      <c r="S88" s="11">
        <v>1.4747091E7</v>
      </c>
      <c r="T88" s="13">
        <v>0.75</v>
      </c>
      <c r="U88" s="14" t="s">
        <v>44</v>
      </c>
      <c r="V88" s="14" t="s">
        <v>45</v>
      </c>
      <c r="W88" s="8" t="s">
        <v>40</v>
      </c>
      <c r="X88" s="8" t="s">
        <v>41</v>
      </c>
      <c r="Y88" s="7" t="s">
        <v>409</v>
      </c>
      <c r="Z88" s="15"/>
      <c r="AA88" s="15" t="s">
        <v>47</v>
      </c>
      <c r="AB88" s="15" t="s">
        <v>35</v>
      </c>
      <c r="AC88" s="11" t="s">
        <v>48</v>
      </c>
      <c r="AD88" s="7" t="s">
        <v>410</v>
      </c>
      <c r="AE88" s="16"/>
      <c r="AF88" s="12" t="s">
        <v>50</v>
      </c>
    </row>
    <row r="89" ht="135.0" customHeight="1">
      <c r="A89" s="6" t="s">
        <v>411</v>
      </c>
      <c r="B89" s="7" t="s">
        <v>35</v>
      </c>
      <c r="C89" s="7" t="s">
        <v>36</v>
      </c>
      <c r="D89" s="8" t="s">
        <v>412</v>
      </c>
      <c r="E89" s="8">
        <v>43978.0</v>
      </c>
      <c r="F89" s="8">
        <v>43983.0</v>
      </c>
      <c r="G89" s="10">
        <v>44165.0</v>
      </c>
      <c r="H89" s="7" t="s">
        <v>413</v>
      </c>
      <c r="I89" s="11">
        <v>3.6E7</v>
      </c>
      <c r="J89" s="11"/>
      <c r="K89" s="11" t="str">
        <f>+'Hoja excel'!$I89+'Hoja excel'!$J89</f>
        <v>36,000,000</v>
      </c>
      <c r="L89" s="11" t="str">
        <f t="shared" ref="L89:L96" si="9">+I89/6</f>
        <v>6,000,000</v>
      </c>
      <c r="M89" s="11" t="s">
        <v>39</v>
      </c>
      <c r="N89" s="7"/>
      <c r="O89" s="8" t="s">
        <v>40</v>
      </c>
      <c r="P89" s="8" t="s">
        <v>55</v>
      </c>
      <c r="Q89" s="7" t="s">
        <v>363</v>
      </c>
      <c r="R89" s="12" t="s">
        <v>43</v>
      </c>
      <c r="S89" s="11">
        <v>1.8E7</v>
      </c>
      <c r="T89" s="13">
        <v>0.5</v>
      </c>
      <c r="U89" s="12" t="s">
        <v>44</v>
      </c>
      <c r="V89" s="12" t="s">
        <v>45</v>
      </c>
      <c r="W89" s="8" t="s">
        <v>40</v>
      </c>
      <c r="X89" s="8" t="s">
        <v>55</v>
      </c>
      <c r="Y89" s="7" t="s">
        <v>414</v>
      </c>
      <c r="Z89" s="15"/>
      <c r="AA89" s="15" t="s">
        <v>47</v>
      </c>
      <c r="AB89" s="15" t="s">
        <v>35</v>
      </c>
      <c r="AC89" s="11" t="s">
        <v>48</v>
      </c>
      <c r="AD89" s="7" t="s">
        <v>415</v>
      </c>
      <c r="AE89" s="16"/>
      <c r="AF89" s="12" t="s">
        <v>50</v>
      </c>
    </row>
    <row r="90" ht="135.0" customHeight="1">
      <c r="A90" s="6" t="s">
        <v>416</v>
      </c>
      <c r="B90" s="7" t="s">
        <v>35</v>
      </c>
      <c r="C90" s="7" t="s">
        <v>36</v>
      </c>
      <c r="D90" s="8" t="s">
        <v>417</v>
      </c>
      <c r="E90" s="9">
        <v>43979.0</v>
      </c>
      <c r="F90" s="8">
        <v>43983.0</v>
      </c>
      <c r="G90" s="10">
        <v>44165.0</v>
      </c>
      <c r="H90" s="7" t="s">
        <v>418</v>
      </c>
      <c r="I90" s="11">
        <v>2.94E7</v>
      </c>
      <c r="J90" s="11"/>
      <c r="K90" s="11" t="str">
        <f>+'Hoja excel'!$I90+'Hoja excel'!$J90</f>
        <v>29,400,000</v>
      </c>
      <c r="L90" s="11" t="str">
        <f t="shared" si="9"/>
        <v>4,900,000</v>
      </c>
      <c r="M90" s="11" t="s">
        <v>39</v>
      </c>
      <c r="N90" s="7"/>
      <c r="O90" s="8" t="s">
        <v>40</v>
      </c>
      <c r="P90" s="8" t="s">
        <v>41</v>
      </c>
      <c r="Q90" s="7" t="s">
        <v>363</v>
      </c>
      <c r="R90" s="12" t="s">
        <v>43</v>
      </c>
      <c r="S90" s="11">
        <v>1.47E7</v>
      </c>
      <c r="T90" s="13">
        <v>0.5</v>
      </c>
      <c r="U90" s="14" t="s">
        <v>44</v>
      </c>
      <c r="V90" s="14" t="s">
        <v>45</v>
      </c>
      <c r="W90" s="8" t="s">
        <v>40</v>
      </c>
      <c r="X90" s="8" t="s">
        <v>41</v>
      </c>
      <c r="Y90" s="7" t="s">
        <v>419</v>
      </c>
      <c r="Z90" s="15"/>
      <c r="AA90" s="15" t="s">
        <v>47</v>
      </c>
      <c r="AB90" s="15" t="s">
        <v>35</v>
      </c>
      <c r="AC90" s="11" t="s">
        <v>48</v>
      </c>
      <c r="AD90" s="7" t="s">
        <v>420</v>
      </c>
      <c r="AE90" s="16"/>
      <c r="AF90" s="12" t="s">
        <v>50</v>
      </c>
    </row>
    <row r="91" ht="135.0" customHeight="1">
      <c r="A91" s="6" t="s">
        <v>421</v>
      </c>
      <c r="B91" s="7" t="s">
        <v>35</v>
      </c>
      <c r="C91" s="7" t="s">
        <v>36</v>
      </c>
      <c r="D91" s="8" t="s">
        <v>422</v>
      </c>
      <c r="E91" s="8">
        <v>43978.0</v>
      </c>
      <c r="F91" s="8">
        <v>43983.0</v>
      </c>
      <c r="G91" s="10">
        <v>44165.0</v>
      </c>
      <c r="H91" s="7" t="s">
        <v>79</v>
      </c>
      <c r="I91" s="11">
        <v>2.76E7</v>
      </c>
      <c r="J91" s="11"/>
      <c r="K91" s="11" t="str">
        <f>+'Hoja excel'!$I91+'Hoja excel'!$J91</f>
        <v>27,600,000</v>
      </c>
      <c r="L91" s="11" t="str">
        <f t="shared" si="9"/>
        <v>4,600,000</v>
      </c>
      <c r="M91" s="11" t="s">
        <v>39</v>
      </c>
      <c r="N91" s="7"/>
      <c r="O91" s="8" t="s">
        <v>40</v>
      </c>
      <c r="P91" s="8" t="s">
        <v>55</v>
      </c>
      <c r="Q91" s="7" t="s">
        <v>363</v>
      </c>
      <c r="R91" s="12" t="s">
        <v>43</v>
      </c>
      <c r="S91" s="11">
        <v>1.38E7</v>
      </c>
      <c r="T91" s="13">
        <v>0.5</v>
      </c>
      <c r="U91" s="14" t="s">
        <v>44</v>
      </c>
      <c r="V91" s="14" t="s">
        <v>45</v>
      </c>
      <c r="W91" s="8" t="s">
        <v>40</v>
      </c>
      <c r="X91" s="8" t="s">
        <v>55</v>
      </c>
      <c r="Y91" s="7" t="s">
        <v>423</v>
      </c>
      <c r="Z91" s="15"/>
      <c r="AA91" s="15" t="s">
        <v>47</v>
      </c>
      <c r="AB91" s="15" t="s">
        <v>35</v>
      </c>
      <c r="AC91" s="11" t="s">
        <v>48</v>
      </c>
      <c r="AD91" s="7" t="s">
        <v>424</v>
      </c>
      <c r="AE91" s="16"/>
      <c r="AF91" s="12" t="s">
        <v>50</v>
      </c>
    </row>
    <row r="92" ht="135.0" customHeight="1">
      <c r="A92" s="6" t="s">
        <v>425</v>
      </c>
      <c r="B92" s="7" t="s">
        <v>35</v>
      </c>
      <c r="C92" s="7" t="s">
        <v>36</v>
      </c>
      <c r="D92" s="8" t="s">
        <v>412</v>
      </c>
      <c r="E92" s="9">
        <v>43982.0</v>
      </c>
      <c r="F92" s="8">
        <v>43983.0</v>
      </c>
      <c r="G92" s="10">
        <v>44165.0</v>
      </c>
      <c r="H92" s="7" t="s">
        <v>426</v>
      </c>
      <c r="I92" s="11">
        <v>3.6E7</v>
      </c>
      <c r="J92" s="11"/>
      <c r="K92" s="11" t="str">
        <f>+'Hoja excel'!$I92+'Hoja excel'!$J92</f>
        <v>36,000,000</v>
      </c>
      <c r="L92" s="11" t="str">
        <f t="shared" si="9"/>
        <v>6,000,000</v>
      </c>
      <c r="M92" s="11" t="s">
        <v>39</v>
      </c>
      <c r="N92" s="7"/>
      <c r="O92" s="8" t="s">
        <v>40</v>
      </c>
      <c r="P92" s="8" t="s">
        <v>55</v>
      </c>
      <c r="Q92" s="7" t="s">
        <v>363</v>
      </c>
      <c r="R92" s="12" t="s">
        <v>43</v>
      </c>
      <c r="S92" s="11">
        <v>1.8E7</v>
      </c>
      <c r="T92" s="13">
        <v>0.5</v>
      </c>
      <c r="U92" s="12" t="s">
        <v>44</v>
      </c>
      <c r="V92" s="12" t="s">
        <v>45</v>
      </c>
      <c r="W92" s="8" t="s">
        <v>40</v>
      </c>
      <c r="X92" s="8" t="s">
        <v>55</v>
      </c>
      <c r="Y92" s="7" t="s">
        <v>414</v>
      </c>
      <c r="Z92" s="15"/>
      <c r="AA92" s="15" t="s">
        <v>47</v>
      </c>
      <c r="AB92" s="15" t="s">
        <v>35</v>
      </c>
      <c r="AC92" s="11" t="s">
        <v>48</v>
      </c>
      <c r="AD92" s="7" t="s">
        <v>427</v>
      </c>
      <c r="AE92" s="16"/>
      <c r="AF92" s="12" t="s">
        <v>50</v>
      </c>
    </row>
    <row r="93" ht="135.0" customHeight="1">
      <c r="A93" s="6" t="s">
        <v>428</v>
      </c>
      <c r="B93" s="7" t="s">
        <v>35</v>
      </c>
      <c r="C93" s="7" t="s">
        <v>36</v>
      </c>
      <c r="D93" s="8" t="s">
        <v>429</v>
      </c>
      <c r="E93" s="8">
        <v>43994.0</v>
      </c>
      <c r="F93" s="8">
        <v>44009.0</v>
      </c>
      <c r="G93" s="10">
        <v>44281.0</v>
      </c>
      <c r="H93" s="7" t="s">
        <v>430</v>
      </c>
      <c r="I93" s="11">
        <v>2.38884227E8</v>
      </c>
      <c r="J93" s="11"/>
      <c r="K93" s="11" t="str">
        <f>+'Hoja excel'!$I93+'Hoja excel'!$J93</f>
        <v>238,884,227</v>
      </c>
      <c r="L93" s="11" t="str">
        <f t="shared" si="9"/>
        <v>39,814,038</v>
      </c>
      <c r="M93" s="11" t="s">
        <v>431</v>
      </c>
      <c r="N93" s="7"/>
      <c r="O93" s="8" t="s">
        <v>432</v>
      </c>
      <c r="P93" s="8" t="s">
        <v>55</v>
      </c>
      <c r="Q93" s="7" t="s">
        <v>363</v>
      </c>
      <c r="R93" s="12" t="s">
        <v>328</v>
      </c>
      <c r="S93" s="11">
        <v>2.38884227E8</v>
      </c>
      <c r="T93" s="13">
        <v>1.0</v>
      </c>
      <c r="U93" s="12" t="s">
        <v>329</v>
      </c>
      <c r="V93" s="12" t="s">
        <v>45</v>
      </c>
      <c r="W93" s="8" t="s">
        <v>432</v>
      </c>
      <c r="X93" s="8" t="s">
        <v>55</v>
      </c>
      <c r="Y93" s="7" t="s">
        <v>46</v>
      </c>
      <c r="Z93" s="15"/>
      <c r="AA93" s="15" t="s">
        <v>331</v>
      </c>
      <c r="AB93" s="15" t="s">
        <v>35</v>
      </c>
      <c r="AC93" s="11" t="s">
        <v>48</v>
      </c>
      <c r="AD93" s="7" t="s">
        <v>433</v>
      </c>
      <c r="AE93" s="16"/>
      <c r="AF93" s="12" t="s">
        <v>50</v>
      </c>
    </row>
    <row r="94" ht="135.0" customHeight="1">
      <c r="A94" s="6" t="s">
        <v>434</v>
      </c>
      <c r="B94" s="7" t="s">
        <v>35</v>
      </c>
      <c r="C94" s="7" t="s">
        <v>36</v>
      </c>
      <c r="D94" s="8" t="s">
        <v>435</v>
      </c>
      <c r="E94" s="9">
        <v>43986.0</v>
      </c>
      <c r="F94" s="8">
        <v>43986.0</v>
      </c>
      <c r="G94" s="10">
        <v>44168.0</v>
      </c>
      <c r="H94" s="7" t="s">
        <v>59</v>
      </c>
      <c r="I94" s="11">
        <v>2.94E7</v>
      </c>
      <c r="J94" s="11"/>
      <c r="K94" s="11" t="str">
        <f>+'Hoja excel'!$I94+'Hoja excel'!$J94</f>
        <v>29,400,000</v>
      </c>
      <c r="L94" s="11" t="str">
        <f t="shared" si="9"/>
        <v>4,900,000</v>
      </c>
      <c r="M94" s="11" t="s">
        <v>39</v>
      </c>
      <c r="N94" s="7"/>
      <c r="O94" s="8" t="s">
        <v>40</v>
      </c>
      <c r="P94" s="8" t="s">
        <v>55</v>
      </c>
      <c r="Q94" s="7" t="s">
        <v>363</v>
      </c>
      <c r="R94" s="12" t="s">
        <v>43</v>
      </c>
      <c r="S94" s="11">
        <v>1.421E7</v>
      </c>
      <c r="T94" s="13">
        <v>0.48</v>
      </c>
      <c r="U94" s="14" t="s">
        <v>44</v>
      </c>
      <c r="V94" s="14" t="s">
        <v>45</v>
      </c>
      <c r="W94" s="8" t="s">
        <v>40</v>
      </c>
      <c r="X94" s="8" t="s">
        <v>55</v>
      </c>
      <c r="Y94" s="7" t="s">
        <v>436</v>
      </c>
      <c r="Z94" s="15"/>
      <c r="AA94" s="15" t="s">
        <v>47</v>
      </c>
      <c r="AB94" s="15" t="s">
        <v>35</v>
      </c>
      <c r="AC94" s="11" t="s">
        <v>48</v>
      </c>
      <c r="AD94" s="7" t="s">
        <v>437</v>
      </c>
      <c r="AE94" s="16"/>
      <c r="AF94" s="12" t="s">
        <v>50</v>
      </c>
    </row>
    <row r="95" ht="135.0" customHeight="1">
      <c r="A95" s="6" t="s">
        <v>438</v>
      </c>
      <c r="B95" s="7" t="s">
        <v>35</v>
      </c>
      <c r="C95" s="7" t="s">
        <v>36</v>
      </c>
      <c r="D95" s="8" t="s">
        <v>412</v>
      </c>
      <c r="E95" s="8">
        <v>43986.0</v>
      </c>
      <c r="F95" s="8">
        <v>43986.0</v>
      </c>
      <c r="G95" s="10">
        <v>44168.0</v>
      </c>
      <c r="H95" s="7" t="s">
        <v>439</v>
      </c>
      <c r="I95" s="11">
        <v>3.948E7</v>
      </c>
      <c r="J95" s="11"/>
      <c r="K95" s="11" t="str">
        <f>+'Hoja excel'!$I95+'Hoja excel'!$J95</f>
        <v>39,480,000</v>
      </c>
      <c r="L95" s="11" t="str">
        <f t="shared" si="9"/>
        <v>6,580,000</v>
      </c>
      <c r="M95" s="11" t="s">
        <v>39</v>
      </c>
      <c r="N95" s="7"/>
      <c r="O95" s="8" t="s">
        <v>40</v>
      </c>
      <c r="P95" s="8" t="s">
        <v>55</v>
      </c>
      <c r="Q95" s="7" t="s">
        <v>363</v>
      </c>
      <c r="R95" s="12" t="s">
        <v>43</v>
      </c>
      <c r="S95" s="11">
        <v>1.9082E7</v>
      </c>
      <c r="T95" s="13">
        <v>0.48</v>
      </c>
      <c r="U95" s="12" t="s">
        <v>44</v>
      </c>
      <c r="V95" s="12" t="s">
        <v>45</v>
      </c>
      <c r="W95" s="8" t="s">
        <v>40</v>
      </c>
      <c r="X95" s="8" t="s">
        <v>55</v>
      </c>
      <c r="Y95" s="7" t="s">
        <v>440</v>
      </c>
      <c r="Z95" s="15"/>
      <c r="AA95" s="15" t="s">
        <v>47</v>
      </c>
      <c r="AB95" s="15" t="s">
        <v>35</v>
      </c>
      <c r="AC95" s="11" t="s">
        <v>48</v>
      </c>
      <c r="AD95" s="7" t="s">
        <v>441</v>
      </c>
      <c r="AE95" s="16"/>
      <c r="AF95" s="12" t="s">
        <v>50</v>
      </c>
    </row>
    <row r="96" ht="135.0" customHeight="1">
      <c r="A96" s="6" t="s">
        <v>442</v>
      </c>
      <c r="B96" s="7" t="s">
        <v>35</v>
      </c>
      <c r="C96" s="7" t="s">
        <v>36</v>
      </c>
      <c r="D96" s="8" t="s">
        <v>412</v>
      </c>
      <c r="E96" s="9">
        <v>43986.0</v>
      </c>
      <c r="F96" s="8">
        <v>43986.0</v>
      </c>
      <c r="G96" s="10">
        <v>44168.0</v>
      </c>
      <c r="H96" s="7" t="s">
        <v>443</v>
      </c>
      <c r="I96" s="11">
        <v>3.6E7</v>
      </c>
      <c r="J96" s="11"/>
      <c r="K96" s="11" t="str">
        <f>+'Hoja excel'!$I96+'Hoja excel'!$J96</f>
        <v>36,000,000</v>
      </c>
      <c r="L96" s="11" t="str">
        <f t="shared" si="9"/>
        <v>6,000,000</v>
      </c>
      <c r="M96" s="11" t="s">
        <v>39</v>
      </c>
      <c r="N96" s="7"/>
      <c r="O96" s="8" t="s">
        <v>40</v>
      </c>
      <c r="P96" s="8" t="s">
        <v>55</v>
      </c>
      <c r="Q96" s="7" t="s">
        <v>363</v>
      </c>
      <c r="R96" s="12" t="s">
        <v>43</v>
      </c>
      <c r="S96" s="11">
        <v>1.74E7</v>
      </c>
      <c r="T96" s="13">
        <v>0.48</v>
      </c>
      <c r="U96" s="12" t="s">
        <v>44</v>
      </c>
      <c r="V96" s="12" t="s">
        <v>45</v>
      </c>
      <c r="W96" s="8" t="s">
        <v>40</v>
      </c>
      <c r="X96" s="8" t="s">
        <v>55</v>
      </c>
      <c r="Y96" s="7" t="s">
        <v>444</v>
      </c>
      <c r="Z96" s="15"/>
      <c r="AA96" s="15" t="s">
        <v>47</v>
      </c>
      <c r="AB96" s="15" t="s">
        <v>35</v>
      </c>
      <c r="AC96" s="11" t="s">
        <v>48</v>
      </c>
      <c r="AD96" s="7" t="s">
        <v>445</v>
      </c>
      <c r="AE96" s="16"/>
      <c r="AF96" s="12" t="s">
        <v>50</v>
      </c>
    </row>
    <row r="97" ht="135.0" customHeight="1">
      <c r="A97" s="6" t="s">
        <v>446</v>
      </c>
      <c r="B97" s="7" t="s">
        <v>35</v>
      </c>
      <c r="C97" s="7" t="s">
        <v>36</v>
      </c>
      <c r="D97" s="8" t="s">
        <v>447</v>
      </c>
      <c r="E97" s="8">
        <v>43987.0</v>
      </c>
      <c r="F97" s="8">
        <v>43992.0</v>
      </c>
      <c r="G97" s="10">
        <v>44083.0</v>
      </c>
      <c r="H97" s="7" t="s">
        <v>71</v>
      </c>
      <c r="I97" s="11">
        <v>1.659E7</v>
      </c>
      <c r="J97" s="11"/>
      <c r="K97" s="11" t="str">
        <f>+'Hoja excel'!$I97+'Hoja excel'!$J97</f>
        <v>16,590,000</v>
      </c>
      <c r="L97" s="11" t="str">
        <f>+I97/3</f>
        <v>5,530,000</v>
      </c>
      <c r="M97" s="11" t="s">
        <v>393</v>
      </c>
      <c r="N97" s="7"/>
      <c r="O97" s="8" t="s">
        <v>40</v>
      </c>
      <c r="P97" s="8" t="s">
        <v>55</v>
      </c>
      <c r="Q97" s="7" t="s">
        <v>363</v>
      </c>
      <c r="R97" s="12" t="s">
        <v>43</v>
      </c>
      <c r="S97" s="11">
        <v>1.4931E7</v>
      </c>
      <c r="T97" s="13">
        <v>0.9</v>
      </c>
      <c r="U97" s="14" t="s">
        <v>44</v>
      </c>
      <c r="V97" s="14" t="s">
        <v>45</v>
      </c>
      <c r="W97" s="8" t="s">
        <v>40</v>
      </c>
      <c r="X97" s="8" t="s">
        <v>55</v>
      </c>
      <c r="Y97" s="7" t="s">
        <v>448</v>
      </c>
      <c r="Z97" s="15"/>
      <c r="AA97" s="15" t="s">
        <v>47</v>
      </c>
      <c r="AB97" s="15" t="s">
        <v>35</v>
      </c>
      <c r="AC97" s="11" t="s">
        <v>48</v>
      </c>
      <c r="AD97" s="7" t="s">
        <v>449</v>
      </c>
      <c r="AE97" s="16"/>
      <c r="AF97" s="12" t="s">
        <v>50</v>
      </c>
    </row>
    <row r="98" ht="135.0" customHeight="1">
      <c r="A98" s="6" t="s">
        <v>450</v>
      </c>
      <c r="B98" s="7" t="s">
        <v>35</v>
      </c>
      <c r="C98" s="7" t="s">
        <v>36</v>
      </c>
      <c r="D98" s="8" t="s">
        <v>451</v>
      </c>
      <c r="E98" s="9">
        <v>43990.0</v>
      </c>
      <c r="F98" s="8">
        <v>43993.0</v>
      </c>
      <c r="G98" s="10">
        <v>44145.0</v>
      </c>
      <c r="H98" s="7" t="s">
        <v>158</v>
      </c>
      <c r="I98" s="11">
        <v>1.185E7</v>
      </c>
      <c r="J98" s="11"/>
      <c r="K98" s="11" t="str">
        <f>+'Hoja excel'!$I98+'Hoja excel'!$J98</f>
        <v>11,850,000</v>
      </c>
      <c r="L98" s="11" t="str">
        <f t="shared" ref="L98:L101" si="10">+I98/5</f>
        <v>2,370,000</v>
      </c>
      <c r="M98" s="11" t="s">
        <v>452</v>
      </c>
      <c r="N98" s="7"/>
      <c r="O98" s="8" t="s">
        <v>40</v>
      </c>
      <c r="P98" s="8" t="s">
        <v>55</v>
      </c>
      <c r="Q98" s="7" t="s">
        <v>363</v>
      </c>
      <c r="R98" s="12" t="s">
        <v>43</v>
      </c>
      <c r="S98" s="11">
        <v>6320000.0</v>
      </c>
      <c r="T98" s="13">
        <v>0.53</v>
      </c>
      <c r="U98" s="14" t="s">
        <v>44</v>
      </c>
      <c r="V98" s="14" t="s">
        <v>45</v>
      </c>
      <c r="W98" s="8" t="s">
        <v>40</v>
      </c>
      <c r="X98" s="8" t="s">
        <v>55</v>
      </c>
      <c r="Y98" s="7" t="s">
        <v>453</v>
      </c>
      <c r="Z98" s="15"/>
      <c r="AA98" s="15" t="s">
        <v>47</v>
      </c>
      <c r="AB98" s="15" t="s">
        <v>35</v>
      </c>
      <c r="AC98" s="11" t="s">
        <v>48</v>
      </c>
      <c r="AD98" s="7" t="s">
        <v>454</v>
      </c>
      <c r="AE98" s="16"/>
      <c r="AF98" s="12" t="s">
        <v>50</v>
      </c>
    </row>
    <row r="99" ht="135.0" customHeight="1">
      <c r="A99" s="6" t="s">
        <v>455</v>
      </c>
      <c r="B99" s="7" t="s">
        <v>35</v>
      </c>
      <c r="C99" s="7" t="s">
        <v>36</v>
      </c>
      <c r="D99" s="8" t="s">
        <v>74</v>
      </c>
      <c r="E99" s="8">
        <v>43990.0</v>
      </c>
      <c r="F99" s="8">
        <v>43993.0</v>
      </c>
      <c r="G99" s="10">
        <v>44145.0</v>
      </c>
      <c r="H99" s="7" t="s">
        <v>75</v>
      </c>
      <c r="I99" s="11">
        <v>2.45E7</v>
      </c>
      <c r="J99" s="11"/>
      <c r="K99" s="11" t="str">
        <f>+'Hoja excel'!$I99+'Hoja excel'!$J99</f>
        <v>24,500,000</v>
      </c>
      <c r="L99" s="11" t="str">
        <f t="shared" si="10"/>
        <v>4,900,000</v>
      </c>
      <c r="M99" s="11" t="s">
        <v>452</v>
      </c>
      <c r="N99" s="7"/>
      <c r="O99" s="8" t="s">
        <v>40</v>
      </c>
      <c r="P99" s="8" t="s">
        <v>41</v>
      </c>
      <c r="Q99" s="7" t="s">
        <v>363</v>
      </c>
      <c r="R99" s="12" t="s">
        <v>43</v>
      </c>
      <c r="S99" s="11">
        <v>1.3066667E7</v>
      </c>
      <c r="T99" s="13">
        <v>0.53</v>
      </c>
      <c r="U99" s="14" t="s">
        <v>44</v>
      </c>
      <c r="V99" s="14">
        <v>0.0</v>
      </c>
      <c r="W99" s="8" t="s">
        <v>40</v>
      </c>
      <c r="X99" s="8" t="s">
        <v>41</v>
      </c>
      <c r="Y99" s="7" t="s">
        <v>456</v>
      </c>
      <c r="Z99" s="15"/>
      <c r="AA99" s="15" t="s">
        <v>47</v>
      </c>
      <c r="AB99" s="15" t="s">
        <v>35</v>
      </c>
      <c r="AC99" s="11" t="s">
        <v>48</v>
      </c>
      <c r="AD99" s="7" t="s">
        <v>457</v>
      </c>
      <c r="AE99" s="16"/>
      <c r="AF99" s="12" t="s">
        <v>50</v>
      </c>
    </row>
    <row r="100" ht="135.0" customHeight="1">
      <c r="A100" s="6" t="s">
        <v>458</v>
      </c>
      <c r="B100" s="7" t="s">
        <v>35</v>
      </c>
      <c r="C100" s="7" t="s">
        <v>36</v>
      </c>
      <c r="D100" s="8" t="s">
        <v>74</v>
      </c>
      <c r="E100" s="9">
        <v>43993.0</v>
      </c>
      <c r="F100" s="8">
        <v>44000.0</v>
      </c>
      <c r="G100" s="10">
        <v>44152.0</v>
      </c>
      <c r="H100" s="7" t="s">
        <v>459</v>
      </c>
      <c r="I100" s="11">
        <v>2.45E7</v>
      </c>
      <c r="J100" s="11"/>
      <c r="K100" s="11" t="str">
        <f>+'Hoja excel'!$I100+'Hoja excel'!$J100</f>
        <v>24,500,000</v>
      </c>
      <c r="L100" s="11" t="str">
        <f t="shared" si="10"/>
        <v>4,900,000</v>
      </c>
      <c r="M100" s="11" t="s">
        <v>452</v>
      </c>
      <c r="N100" s="7"/>
      <c r="O100" s="8" t="s">
        <v>40</v>
      </c>
      <c r="P100" s="8" t="s">
        <v>41</v>
      </c>
      <c r="Q100" s="7" t="s">
        <v>363</v>
      </c>
      <c r="R100" s="12" t="s">
        <v>43</v>
      </c>
      <c r="S100" s="11">
        <v>2123333.0</v>
      </c>
      <c r="T100" s="13">
        <v>0.09</v>
      </c>
      <c r="U100" s="14" t="s">
        <v>44</v>
      </c>
      <c r="V100" s="14" t="s">
        <v>45</v>
      </c>
      <c r="W100" s="8" t="s">
        <v>40</v>
      </c>
      <c r="X100" s="8" t="s">
        <v>41</v>
      </c>
      <c r="Y100" s="7" t="s">
        <v>460</v>
      </c>
      <c r="Z100" s="15"/>
      <c r="AA100" s="15" t="s">
        <v>47</v>
      </c>
      <c r="AB100" s="15" t="s">
        <v>35</v>
      </c>
      <c r="AC100" s="11" t="s">
        <v>48</v>
      </c>
      <c r="AD100" s="7" t="s">
        <v>461</v>
      </c>
      <c r="AE100" s="16"/>
      <c r="AF100" s="12" t="s">
        <v>50</v>
      </c>
    </row>
    <row r="101" ht="135.0" customHeight="1">
      <c r="A101" s="6" t="s">
        <v>462</v>
      </c>
      <c r="B101" s="7" t="s">
        <v>35</v>
      </c>
      <c r="C101" s="7" t="s">
        <v>36</v>
      </c>
      <c r="D101" s="8" t="s">
        <v>463</v>
      </c>
      <c r="E101" s="8">
        <v>43990.0</v>
      </c>
      <c r="F101" s="8">
        <v>43993.0</v>
      </c>
      <c r="G101" s="10">
        <v>44145.0</v>
      </c>
      <c r="H101" s="7" t="s">
        <v>94</v>
      </c>
      <c r="I101" s="11">
        <v>1.8E7</v>
      </c>
      <c r="J101" s="11"/>
      <c r="K101" s="11" t="str">
        <f>+'Hoja excel'!$I101+'Hoja excel'!$J101</f>
        <v>18,000,000</v>
      </c>
      <c r="L101" s="11" t="str">
        <f t="shared" si="10"/>
        <v>3,600,000</v>
      </c>
      <c r="M101" s="11" t="s">
        <v>452</v>
      </c>
      <c r="N101" s="7"/>
      <c r="O101" s="8" t="s">
        <v>40</v>
      </c>
      <c r="P101" s="8" t="s">
        <v>41</v>
      </c>
      <c r="Q101" s="7" t="s">
        <v>363</v>
      </c>
      <c r="R101" s="12" t="s">
        <v>43</v>
      </c>
      <c r="S101" s="11">
        <v>9600000.0</v>
      </c>
      <c r="T101" s="13">
        <v>0.53</v>
      </c>
      <c r="U101" s="14" t="s">
        <v>44</v>
      </c>
      <c r="V101" s="12" t="s">
        <v>45</v>
      </c>
      <c r="W101" s="8" t="s">
        <v>40</v>
      </c>
      <c r="X101" s="8" t="s">
        <v>41</v>
      </c>
      <c r="Y101" s="7" t="s">
        <v>464</v>
      </c>
      <c r="Z101" s="15"/>
      <c r="AA101" s="15" t="s">
        <v>47</v>
      </c>
      <c r="AB101" s="15" t="s">
        <v>35</v>
      </c>
      <c r="AC101" s="11" t="s">
        <v>48</v>
      </c>
      <c r="AD101" s="7" t="s">
        <v>465</v>
      </c>
      <c r="AE101" s="16"/>
      <c r="AF101" s="12" t="s">
        <v>50</v>
      </c>
    </row>
    <row r="102" ht="135.0" customHeight="1">
      <c r="A102" s="6" t="s">
        <v>466</v>
      </c>
      <c r="B102" s="7" t="s">
        <v>35</v>
      </c>
      <c r="C102" s="7" t="s">
        <v>36</v>
      </c>
      <c r="D102" s="8" t="s">
        <v>467</v>
      </c>
      <c r="E102" s="9">
        <v>43991.0</v>
      </c>
      <c r="F102" s="8">
        <v>43993.0</v>
      </c>
      <c r="G102" s="10">
        <v>44084.0</v>
      </c>
      <c r="H102" s="7" t="s">
        <v>112</v>
      </c>
      <c r="I102" s="11">
        <v>7700000.0</v>
      </c>
      <c r="J102" s="11">
        <v>3850000.0</v>
      </c>
      <c r="K102" s="11" t="str">
        <f>+'Hoja excel'!$I102+'Hoja excel'!$J102</f>
        <v>11,550,000</v>
      </c>
      <c r="L102" s="11" t="str">
        <f>+I102/2</f>
        <v>3,850,000</v>
      </c>
      <c r="M102" s="11" t="s">
        <v>292</v>
      </c>
      <c r="N102" s="7" t="s">
        <v>292</v>
      </c>
      <c r="O102" s="8" t="s">
        <v>40</v>
      </c>
      <c r="P102" s="8" t="s">
        <v>55</v>
      </c>
      <c r="Q102" s="7" t="s">
        <v>363</v>
      </c>
      <c r="R102" s="12" t="s">
        <v>43</v>
      </c>
      <c r="S102" s="11">
        <v>1.0266666E7</v>
      </c>
      <c r="T102" s="13">
        <v>0.56</v>
      </c>
      <c r="U102" s="14" t="s">
        <v>44</v>
      </c>
      <c r="V102" s="14" t="s">
        <v>45</v>
      </c>
      <c r="W102" s="8" t="s">
        <v>40</v>
      </c>
      <c r="X102" s="8" t="s">
        <v>55</v>
      </c>
      <c r="Y102" s="7" t="s">
        <v>468</v>
      </c>
      <c r="Z102" s="15"/>
      <c r="AA102" s="15" t="s">
        <v>47</v>
      </c>
      <c r="AB102" s="15" t="s">
        <v>35</v>
      </c>
      <c r="AC102" s="11" t="s">
        <v>48</v>
      </c>
      <c r="AD102" s="7" t="s">
        <v>469</v>
      </c>
      <c r="AE102" s="16"/>
      <c r="AF102" s="12" t="s">
        <v>50</v>
      </c>
    </row>
    <row r="103" ht="135.0" customHeight="1">
      <c r="A103" s="6" t="s">
        <v>470</v>
      </c>
      <c r="B103" s="7" t="s">
        <v>35</v>
      </c>
      <c r="C103" s="7" t="s">
        <v>36</v>
      </c>
      <c r="D103" s="8" t="s">
        <v>471</v>
      </c>
      <c r="E103" s="8">
        <v>43991.0</v>
      </c>
      <c r="F103" s="8">
        <v>43992.0</v>
      </c>
      <c r="G103" s="10">
        <v>44144.0</v>
      </c>
      <c r="H103" s="7" t="s">
        <v>67</v>
      </c>
      <c r="I103" s="11">
        <v>2.765E7</v>
      </c>
      <c r="J103" s="11"/>
      <c r="K103" s="11" t="str">
        <f>+'Hoja excel'!$I103+'Hoja excel'!$J103</f>
        <v>27,650,000</v>
      </c>
      <c r="L103" s="11" t="str">
        <f>+I103/5</f>
        <v>5,530,000</v>
      </c>
      <c r="M103" s="11" t="s">
        <v>452</v>
      </c>
      <c r="N103" s="7"/>
      <c r="O103" s="8" t="s">
        <v>40</v>
      </c>
      <c r="P103" s="8" t="s">
        <v>55</v>
      </c>
      <c r="Q103" s="7" t="s">
        <v>363</v>
      </c>
      <c r="R103" s="12" t="s">
        <v>43</v>
      </c>
      <c r="S103" s="11">
        <v>1.4931E7</v>
      </c>
      <c r="T103" s="13">
        <v>0.54</v>
      </c>
      <c r="U103" s="12" t="s">
        <v>44</v>
      </c>
      <c r="V103" s="12" t="s">
        <v>45</v>
      </c>
      <c r="W103" s="8" t="s">
        <v>40</v>
      </c>
      <c r="X103" s="8" t="s">
        <v>55</v>
      </c>
      <c r="Y103" s="7" t="s">
        <v>472</v>
      </c>
      <c r="Z103" s="15"/>
      <c r="AA103" s="15" t="s">
        <v>47</v>
      </c>
      <c r="AB103" s="15" t="s">
        <v>35</v>
      </c>
      <c r="AC103" s="11" t="s">
        <v>48</v>
      </c>
      <c r="AD103" s="7" t="s">
        <v>473</v>
      </c>
      <c r="AE103" s="16"/>
      <c r="AF103" s="12" t="s">
        <v>50</v>
      </c>
    </row>
    <row r="104" ht="135.0" customHeight="1">
      <c r="A104" s="6" t="s">
        <v>474</v>
      </c>
      <c r="B104" s="7" t="s">
        <v>35</v>
      </c>
      <c r="C104" s="7" t="s">
        <v>36</v>
      </c>
      <c r="D104" s="8" t="s">
        <v>475</v>
      </c>
      <c r="E104" s="9">
        <v>43987.0</v>
      </c>
      <c r="F104" s="8">
        <v>43992.0</v>
      </c>
      <c r="G104" s="10">
        <v>44083.0</v>
      </c>
      <c r="H104" s="7" t="s">
        <v>144</v>
      </c>
      <c r="I104" s="11">
        <v>1.47E7</v>
      </c>
      <c r="J104" s="11"/>
      <c r="K104" s="11" t="str">
        <f>+'Hoja excel'!$I104+'Hoja excel'!$J104</f>
        <v>14,700,000</v>
      </c>
      <c r="L104" s="11" t="str">
        <f>+I104/3</f>
        <v>4,900,000</v>
      </c>
      <c r="M104" s="11" t="s">
        <v>393</v>
      </c>
      <c r="N104" s="7"/>
      <c r="O104" s="8" t="s">
        <v>40</v>
      </c>
      <c r="P104" s="8" t="s">
        <v>55</v>
      </c>
      <c r="Q104" s="7" t="s">
        <v>363</v>
      </c>
      <c r="R104" s="12" t="s">
        <v>43</v>
      </c>
      <c r="S104" s="11">
        <v>1.323E7</v>
      </c>
      <c r="T104" s="13">
        <v>0.9</v>
      </c>
      <c r="U104" s="12" t="s">
        <v>44</v>
      </c>
      <c r="V104" s="12" t="s">
        <v>45</v>
      </c>
      <c r="W104" s="8" t="s">
        <v>40</v>
      </c>
      <c r="X104" s="8" t="s">
        <v>55</v>
      </c>
      <c r="Y104" s="7" t="s">
        <v>476</v>
      </c>
      <c r="Z104" s="15"/>
      <c r="AA104" s="15" t="s">
        <v>47</v>
      </c>
      <c r="AB104" s="15" t="s">
        <v>35</v>
      </c>
      <c r="AC104" s="11" t="s">
        <v>48</v>
      </c>
      <c r="AD104" s="7" t="s">
        <v>477</v>
      </c>
      <c r="AE104" s="16"/>
      <c r="AF104" s="12" t="s">
        <v>50</v>
      </c>
    </row>
    <row r="105" ht="135.0" customHeight="1">
      <c r="A105" s="6" t="s">
        <v>478</v>
      </c>
      <c r="B105" s="7" t="s">
        <v>35</v>
      </c>
      <c r="C105" s="7" t="s">
        <v>36</v>
      </c>
      <c r="D105" s="8" t="s">
        <v>189</v>
      </c>
      <c r="E105" s="8">
        <v>43993.0</v>
      </c>
      <c r="F105" s="8">
        <v>44001.0</v>
      </c>
      <c r="G105" s="10">
        <v>44153.0</v>
      </c>
      <c r="H105" s="7" t="s">
        <v>190</v>
      </c>
      <c r="I105" s="11">
        <v>2.45E7</v>
      </c>
      <c r="J105" s="11"/>
      <c r="K105" s="11" t="str">
        <f>+'Hoja excel'!$I105+'Hoja excel'!$J105</f>
        <v>24,500,000</v>
      </c>
      <c r="L105" s="11" t="str">
        <f t="shared" ref="L105:L106" si="11">+I105/5</f>
        <v>4,900,000</v>
      </c>
      <c r="M105" s="11" t="s">
        <v>452</v>
      </c>
      <c r="N105" s="7"/>
      <c r="O105" s="8" t="s">
        <v>40</v>
      </c>
      <c r="P105" s="8" t="s">
        <v>55</v>
      </c>
      <c r="Q105" s="7" t="s">
        <v>363</v>
      </c>
      <c r="R105" s="12" t="s">
        <v>43</v>
      </c>
      <c r="S105" s="11">
        <v>1.176E7</v>
      </c>
      <c r="T105" s="13">
        <v>0.48</v>
      </c>
      <c r="U105" s="14" t="s">
        <v>44</v>
      </c>
      <c r="V105" s="14" t="s">
        <v>45</v>
      </c>
      <c r="W105" s="8" t="s">
        <v>40</v>
      </c>
      <c r="X105" s="8" t="s">
        <v>55</v>
      </c>
      <c r="Y105" s="7" t="s">
        <v>479</v>
      </c>
      <c r="Z105" s="15"/>
      <c r="AA105" s="15" t="s">
        <v>47</v>
      </c>
      <c r="AB105" s="15" t="s">
        <v>35</v>
      </c>
      <c r="AC105" s="11" t="s">
        <v>48</v>
      </c>
      <c r="AD105" s="7" t="s">
        <v>480</v>
      </c>
      <c r="AE105" s="16"/>
      <c r="AF105" s="12" t="s">
        <v>50</v>
      </c>
    </row>
    <row r="106" ht="135.0" customHeight="1">
      <c r="A106" s="6" t="s">
        <v>481</v>
      </c>
      <c r="B106" s="7" t="s">
        <v>35</v>
      </c>
      <c r="C106" s="7" t="s">
        <v>36</v>
      </c>
      <c r="D106" s="8" t="s">
        <v>482</v>
      </c>
      <c r="E106" s="9">
        <v>44015.0</v>
      </c>
      <c r="F106" s="8">
        <v>44025.0</v>
      </c>
      <c r="G106" s="10">
        <v>44177.0</v>
      </c>
      <c r="H106" s="7" t="s">
        <v>483</v>
      </c>
      <c r="I106" s="11">
        <v>1.975E7</v>
      </c>
      <c r="J106" s="11"/>
      <c r="K106" s="11" t="str">
        <f>+'Hoja excel'!$I106+'Hoja excel'!$J106</f>
        <v>19,750,000</v>
      </c>
      <c r="L106" s="11" t="str">
        <f t="shared" si="11"/>
        <v>3,950,000</v>
      </c>
      <c r="M106" s="11" t="s">
        <v>452</v>
      </c>
      <c r="N106" s="7"/>
      <c r="O106" s="8" t="s">
        <v>84</v>
      </c>
      <c r="P106" s="8" t="s">
        <v>55</v>
      </c>
      <c r="Q106" s="7" t="s">
        <v>363</v>
      </c>
      <c r="R106" s="12" t="s">
        <v>43</v>
      </c>
      <c r="S106" s="11">
        <v>6320000.0</v>
      </c>
      <c r="T106" s="13">
        <v>0.32</v>
      </c>
      <c r="U106" s="14" t="s">
        <v>44</v>
      </c>
      <c r="V106" s="14">
        <v>0.0</v>
      </c>
      <c r="W106" s="8" t="s">
        <v>84</v>
      </c>
      <c r="X106" s="8" t="s">
        <v>55</v>
      </c>
      <c r="Y106" s="7" t="s">
        <v>484</v>
      </c>
      <c r="Z106" s="15"/>
      <c r="AA106" s="15" t="s">
        <v>47</v>
      </c>
      <c r="AB106" s="15" t="s">
        <v>35</v>
      </c>
      <c r="AC106" s="11" t="s">
        <v>48</v>
      </c>
      <c r="AD106" s="7" t="s">
        <v>485</v>
      </c>
      <c r="AE106" s="16"/>
      <c r="AF106" s="12" t="s">
        <v>50</v>
      </c>
    </row>
    <row r="107" ht="135.0" customHeight="1">
      <c r="A107" s="6" t="s">
        <v>486</v>
      </c>
      <c r="B107" s="7" t="s">
        <v>35</v>
      </c>
      <c r="C107" s="7" t="s">
        <v>36</v>
      </c>
      <c r="D107" s="8" t="s">
        <v>487</v>
      </c>
      <c r="E107" s="8">
        <v>43993.0</v>
      </c>
      <c r="F107" s="8">
        <v>43999.0</v>
      </c>
      <c r="G107" s="10">
        <v>44181.0</v>
      </c>
      <c r="H107" s="7" t="s">
        <v>488</v>
      </c>
      <c r="I107" s="11">
        <v>1.4220408E7</v>
      </c>
      <c r="J107" s="11"/>
      <c r="K107" s="11" t="str">
        <f>+'Hoja excel'!$I107+'Hoja excel'!$J107</f>
        <v>14,220,408</v>
      </c>
      <c r="L107" s="11" t="str">
        <f>+I107/6</f>
        <v>2,370,068</v>
      </c>
      <c r="M107" s="11" t="s">
        <v>39</v>
      </c>
      <c r="N107" s="7"/>
      <c r="O107" s="8" t="s">
        <v>40</v>
      </c>
      <c r="P107" s="8" t="s">
        <v>55</v>
      </c>
      <c r="Q107" s="7" t="s">
        <v>363</v>
      </c>
      <c r="R107" s="12" t="s">
        <v>43</v>
      </c>
      <c r="S107" s="11">
        <v>5846167.0</v>
      </c>
      <c r="T107" s="13">
        <v>0.41</v>
      </c>
      <c r="U107" s="14" t="s">
        <v>44</v>
      </c>
      <c r="V107" s="14" t="s">
        <v>45</v>
      </c>
      <c r="W107" s="8" t="s">
        <v>40</v>
      </c>
      <c r="X107" s="8" t="s">
        <v>55</v>
      </c>
      <c r="Y107" s="7" t="s">
        <v>489</v>
      </c>
      <c r="Z107" s="15"/>
      <c r="AA107" s="15" t="s">
        <v>47</v>
      </c>
      <c r="AB107" s="15" t="s">
        <v>35</v>
      </c>
      <c r="AC107" s="11" t="s">
        <v>48</v>
      </c>
      <c r="AD107" s="7" t="s">
        <v>490</v>
      </c>
      <c r="AE107" s="16"/>
      <c r="AF107" s="12" t="s">
        <v>50</v>
      </c>
    </row>
    <row r="108" ht="135.0" customHeight="1">
      <c r="A108" s="6" t="s">
        <v>491</v>
      </c>
      <c r="B108" s="7" t="s">
        <v>35</v>
      </c>
      <c r="C108" s="7" t="s">
        <v>36</v>
      </c>
      <c r="D108" s="8" t="s">
        <v>492</v>
      </c>
      <c r="E108" s="9">
        <v>44020.0</v>
      </c>
      <c r="F108" s="8">
        <v>44026.0</v>
      </c>
      <c r="G108" s="10">
        <v>44178.0</v>
      </c>
      <c r="H108" s="7" t="s">
        <v>493</v>
      </c>
      <c r="I108" s="11">
        <v>1.422E7</v>
      </c>
      <c r="J108" s="11"/>
      <c r="K108" s="11" t="str">
        <f>+'Hoja excel'!$I108+'Hoja excel'!$J108</f>
        <v>14,220,000</v>
      </c>
      <c r="L108" s="11" t="str">
        <f>+I108/5</f>
        <v>2,844,000</v>
      </c>
      <c r="M108" s="11" t="s">
        <v>452</v>
      </c>
      <c r="N108" s="7"/>
      <c r="O108" s="8" t="s">
        <v>40</v>
      </c>
      <c r="P108" s="8" t="s">
        <v>55</v>
      </c>
      <c r="Q108" s="7" t="s">
        <v>363</v>
      </c>
      <c r="R108" s="12" t="s">
        <v>43</v>
      </c>
      <c r="S108" s="11">
        <v>2749200.0</v>
      </c>
      <c r="T108" s="13">
        <v>0.19</v>
      </c>
      <c r="U108" s="12" t="s">
        <v>44</v>
      </c>
      <c r="V108" s="12" t="s">
        <v>45</v>
      </c>
      <c r="W108" s="8" t="s">
        <v>40</v>
      </c>
      <c r="X108" s="8" t="s">
        <v>55</v>
      </c>
      <c r="Y108" s="7" t="s">
        <v>494</v>
      </c>
      <c r="Z108" s="15"/>
      <c r="AA108" s="15" t="s">
        <v>47</v>
      </c>
      <c r="AB108" s="15" t="s">
        <v>35</v>
      </c>
      <c r="AC108" s="11" t="s">
        <v>48</v>
      </c>
      <c r="AD108" s="7" t="s">
        <v>495</v>
      </c>
      <c r="AE108" s="16"/>
      <c r="AF108" s="12" t="s">
        <v>50</v>
      </c>
    </row>
    <row r="109" ht="135.0" customHeight="1">
      <c r="A109" s="6" t="s">
        <v>496</v>
      </c>
      <c r="B109" s="7" t="s">
        <v>35</v>
      </c>
      <c r="C109" s="7" t="s">
        <v>36</v>
      </c>
      <c r="D109" s="8" t="s">
        <v>497</v>
      </c>
      <c r="E109" s="8">
        <v>43994.0</v>
      </c>
      <c r="F109" s="8">
        <v>43999.0</v>
      </c>
      <c r="G109" s="10">
        <v>44120.0</v>
      </c>
      <c r="H109" s="7" t="s">
        <v>498</v>
      </c>
      <c r="I109" s="11">
        <v>2.6298976E7</v>
      </c>
      <c r="J109" s="11"/>
      <c r="K109" s="11" t="str">
        <f>+'Hoja excel'!$I109+'Hoja excel'!$J109</f>
        <v>26,298,976</v>
      </c>
      <c r="L109" s="11" t="str">
        <f>+I109/4</f>
        <v>6,574,744</v>
      </c>
      <c r="M109" s="11" t="s">
        <v>54</v>
      </c>
      <c r="N109" s="7"/>
      <c r="O109" s="8" t="s">
        <v>40</v>
      </c>
      <c r="P109" s="8" t="s">
        <v>41</v>
      </c>
      <c r="Q109" s="7" t="s">
        <v>363</v>
      </c>
      <c r="R109" s="12" t="s">
        <v>43</v>
      </c>
      <c r="S109" s="11">
        <v>1.6217702E7</v>
      </c>
      <c r="T109" s="13">
        <v>0.62</v>
      </c>
      <c r="U109" s="14" t="s">
        <v>44</v>
      </c>
      <c r="V109" s="14" t="s">
        <v>45</v>
      </c>
      <c r="W109" s="8" t="s">
        <v>40</v>
      </c>
      <c r="X109" s="8" t="s">
        <v>41</v>
      </c>
      <c r="Y109" s="7" t="s">
        <v>499</v>
      </c>
      <c r="Z109" s="15"/>
      <c r="AA109" s="15" t="s">
        <v>47</v>
      </c>
      <c r="AB109" s="15" t="s">
        <v>35</v>
      </c>
      <c r="AC109" s="11" t="s">
        <v>48</v>
      </c>
      <c r="AD109" s="7" t="s">
        <v>500</v>
      </c>
      <c r="AE109" s="16"/>
      <c r="AF109" s="12" t="s">
        <v>50</v>
      </c>
    </row>
    <row r="110" ht="135.0" customHeight="1">
      <c r="A110" s="6" t="s">
        <v>501</v>
      </c>
      <c r="B110" s="7" t="s">
        <v>35</v>
      </c>
      <c r="C110" s="7" t="s">
        <v>36</v>
      </c>
      <c r="D110" s="8" t="s">
        <v>502</v>
      </c>
      <c r="E110" s="9">
        <v>43993.0</v>
      </c>
      <c r="F110" s="8">
        <v>43999.0</v>
      </c>
      <c r="G110" s="10">
        <v>44151.0</v>
      </c>
      <c r="H110" s="7" t="s">
        <v>503</v>
      </c>
      <c r="I110" s="11">
        <v>2.75E7</v>
      </c>
      <c r="J110" s="11"/>
      <c r="K110" s="11" t="str">
        <f>+'Hoja excel'!$I110+'Hoja excel'!$J110</f>
        <v>27,500,000</v>
      </c>
      <c r="L110" s="11" t="str">
        <f>+I110/5</f>
        <v>5,500,000</v>
      </c>
      <c r="M110" s="11" t="s">
        <v>452</v>
      </c>
      <c r="N110" s="7"/>
      <c r="O110" s="8" t="s">
        <v>40</v>
      </c>
      <c r="P110" s="8" t="s">
        <v>41</v>
      </c>
      <c r="Q110" s="7" t="s">
        <v>363</v>
      </c>
      <c r="R110" s="12" t="s">
        <v>43</v>
      </c>
      <c r="S110" s="11">
        <v>1.3566667E7</v>
      </c>
      <c r="T110" s="13">
        <v>0.49</v>
      </c>
      <c r="U110" s="14" t="s">
        <v>44</v>
      </c>
      <c r="V110" s="14" t="s">
        <v>45</v>
      </c>
      <c r="W110" s="8" t="s">
        <v>40</v>
      </c>
      <c r="X110" s="8" t="s">
        <v>41</v>
      </c>
      <c r="Y110" s="7" t="s">
        <v>504</v>
      </c>
      <c r="Z110" s="15"/>
      <c r="AA110" s="15" t="s">
        <v>47</v>
      </c>
      <c r="AB110" s="15" t="s">
        <v>35</v>
      </c>
      <c r="AC110" s="11" t="s">
        <v>48</v>
      </c>
      <c r="AD110" s="7" t="s">
        <v>505</v>
      </c>
      <c r="AE110" s="16"/>
      <c r="AF110" s="12" t="s">
        <v>50</v>
      </c>
    </row>
    <row r="111" ht="135.0" customHeight="1">
      <c r="A111" s="6" t="s">
        <v>506</v>
      </c>
      <c r="B111" s="7" t="s">
        <v>35</v>
      </c>
      <c r="C111" s="7" t="s">
        <v>36</v>
      </c>
      <c r="D111" s="8" t="s">
        <v>507</v>
      </c>
      <c r="E111" s="8">
        <v>43994.0</v>
      </c>
      <c r="F111" s="8">
        <v>44000.0</v>
      </c>
      <c r="G111" s="10">
        <v>44121.0</v>
      </c>
      <c r="H111" s="7" t="s">
        <v>508</v>
      </c>
      <c r="I111" s="11">
        <v>1.016E7</v>
      </c>
      <c r="J111" s="11"/>
      <c r="K111" s="11" t="str">
        <f>+'Hoja excel'!$I111+'Hoja excel'!$J111</f>
        <v>10,160,000</v>
      </c>
      <c r="L111" s="11" t="str">
        <f>+I111/4</f>
        <v>2,540,000</v>
      </c>
      <c r="M111" s="11" t="s">
        <v>54</v>
      </c>
      <c r="N111" s="7"/>
      <c r="O111" s="8" t="s">
        <v>40</v>
      </c>
      <c r="P111" s="8" t="s">
        <v>41</v>
      </c>
      <c r="Q111" s="7" t="s">
        <v>363</v>
      </c>
      <c r="R111" s="12" t="s">
        <v>43</v>
      </c>
      <c r="S111" s="11">
        <v>6180667.0</v>
      </c>
      <c r="T111" s="13">
        <v>0.61</v>
      </c>
      <c r="U111" s="14" t="s">
        <v>44</v>
      </c>
      <c r="V111" s="14" t="s">
        <v>45</v>
      </c>
      <c r="W111" s="8" t="s">
        <v>40</v>
      </c>
      <c r="X111" s="8" t="s">
        <v>41</v>
      </c>
      <c r="Y111" s="7" t="s">
        <v>509</v>
      </c>
      <c r="Z111" s="15"/>
      <c r="AA111" s="15" t="s">
        <v>47</v>
      </c>
      <c r="AB111" s="15" t="s">
        <v>35</v>
      </c>
      <c r="AC111" s="11" t="s">
        <v>48</v>
      </c>
      <c r="AD111" s="7" t="s">
        <v>510</v>
      </c>
      <c r="AE111" s="16"/>
      <c r="AF111" s="12" t="s">
        <v>50</v>
      </c>
    </row>
    <row r="112" ht="135.0" customHeight="1">
      <c r="A112" s="6" t="s">
        <v>511</v>
      </c>
      <c r="B112" s="7" t="s">
        <v>35</v>
      </c>
      <c r="C112" s="7" t="s">
        <v>36</v>
      </c>
      <c r="D112" s="8" t="s">
        <v>512</v>
      </c>
      <c r="E112" s="9">
        <v>43994.0</v>
      </c>
      <c r="F112" s="8">
        <v>43999.0</v>
      </c>
      <c r="G112" s="10">
        <v>44151.0</v>
      </c>
      <c r="H112" s="7" t="s">
        <v>513</v>
      </c>
      <c r="I112" s="11">
        <v>1.23E7</v>
      </c>
      <c r="J112" s="11"/>
      <c r="K112" s="11" t="str">
        <f>+'Hoja excel'!$I112+'Hoja excel'!$J112</f>
        <v>12,300,000</v>
      </c>
      <c r="L112" s="11" t="str">
        <f t="shared" ref="L112:L115" si="12">+I112/5</f>
        <v>2,460,000</v>
      </c>
      <c r="M112" s="11" t="s">
        <v>452</v>
      </c>
      <c r="N112" s="7"/>
      <c r="O112" s="8" t="s">
        <v>40</v>
      </c>
      <c r="P112" s="8" t="s">
        <v>55</v>
      </c>
      <c r="Q112" s="7" t="s">
        <v>363</v>
      </c>
      <c r="R112" s="12" t="s">
        <v>43</v>
      </c>
      <c r="S112" s="11">
        <v>6068000.0</v>
      </c>
      <c r="T112" s="13">
        <v>0.49</v>
      </c>
      <c r="U112" s="14" t="s">
        <v>44</v>
      </c>
      <c r="V112" s="14" t="s">
        <v>45</v>
      </c>
      <c r="W112" s="8" t="s">
        <v>40</v>
      </c>
      <c r="X112" s="8" t="s">
        <v>55</v>
      </c>
      <c r="Y112" s="7" t="s">
        <v>514</v>
      </c>
      <c r="Z112" s="15"/>
      <c r="AA112" s="15" t="s">
        <v>47</v>
      </c>
      <c r="AB112" s="15" t="s">
        <v>35</v>
      </c>
      <c r="AC112" s="11" t="s">
        <v>48</v>
      </c>
      <c r="AD112" s="7" t="s">
        <v>515</v>
      </c>
      <c r="AE112" s="16"/>
      <c r="AF112" s="12" t="s">
        <v>50</v>
      </c>
    </row>
    <row r="113" ht="135.0" customHeight="1">
      <c r="A113" s="6" t="s">
        <v>516</v>
      </c>
      <c r="B113" s="7" t="s">
        <v>35</v>
      </c>
      <c r="C113" s="7" t="s">
        <v>36</v>
      </c>
      <c r="D113" s="8" t="s">
        <v>517</v>
      </c>
      <c r="E113" s="8">
        <v>43994.0</v>
      </c>
      <c r="F113" s="8">
        <v>43999.0</v>
      </c>
      <c r="G113" s="10">
        <v>44151.0</v>
      </c>
      <c r="H113" s="7" t="s">
        <v>518</v>
      </c>
      <c r="I113" s="11">
        <v>2.45E7</v>
      </c>
      <c r="J113" s="11"/>
      <c r="K113" s="11" t="str">
        <f>+'Hoja excel'!$I113+'Hoja excel'!$J113</f>
        <v>24,500,000</v>
      </c>
      <c r="L113" s="11" t="str">
        <f t="shared" si="12"/>
        <v>4,900,000</v>
      </c>
      <c r="M113" s="11" t="s">
        <v>452</v>
      </c>
      <c r="N113" s="7"/>
      <c r="O113" s="8" t="s">
        <v>40</v>
      </c>
      <c r="P113" s="8" t="s">
        <v>55</v>
      </c>
      <c r="Q113" s="7" t="s">
        <v>363</v>
      </c>
      <c r="R113" s="12" t="s">
        <v>43</v>
      </c>
      <c r="S113" s="11">
        <v>1.2086667E7</v>
      </c>
      <c r="T113" s="13">
        <v>0.49</v>
      </c>
      <c r="U113" s="14" t="s">
        <v>44</v>
      </c>
      <c r="V113" s="14" t="s">
        <v>45</v>
      </c>
      <c r="W113" s="8" t="s">
        <v>40</v>
      </c>
      <c r="X113" s="8" t="s">
        <v>55</v>
      </c>
      <c r="Y113" s="7" t="s">
        <v>519</v>
      </c>
      <c r="Z113" s="15"/>
      <c r="AA113" s="15" t="s">
        <v>47</v>
      </c>
      <c r="AB113" s="15" t="s">
        <v>35</v>
      </c>
      <c r="AC113" s="11" t="s">
        <v>48</v>
      </c>
      <c r="AD113" s="7" t="s">
        <v>520</v>
      </c>
      <c r="AE113" s="16"/>
      <c r="AF113" s="12" t="s">
        <v>50</v>
      </c>
    </row>
    <row r="114" ht="135.0" customHeight="1">
      <c r="A114" s="6" t="s">
        <v>521</v>
      </c>
      <c r="B114" s="7" t="s">
        <v>35</v>
      </c>
      <c r="C114" s="7" t="s">
        <v>36</v>
      </c>
      <c r="D114" s="8" t="s">
        <v>522</v>
      </c>
      <c r="E114" s="9">
        <v>43994.0</v>
      </c>
      <c r="F114" s="8">
        <v>44000.0</v>
      </c>
      <c r="G114" s="10">
        <v>44152.0</v>
      </c>
      <c r="H114" s="7" t="s">
        <v>523</v>
      </c>
      <c r="I114" s="11">
        <v>2.45E7</v>
      </c>
      <c r="J114" s="11"/>
      <c r="K114" s="11" t="str">
        <f>+'Hoja excel'!$I114+'Hoja excel'!$J114</f>
        <v>24,500,000</v>
      </c>
      <c r="L114" s="11" t="str">
        <f t="shared" si="12"/>
        <v>4,900,000</v>
      </c>
      <c r="M114" s="11" t="s">
        <v>452</v>
      </c>
      <c r="N114" s="7"/>
      <c r="O114" s="8" t="s">
        <v>40</v>
      </c>
      <c r="P114" s="8" t="s">
        <v>41</v>
      </c>
      <c r="Q114" s="7" t="s">
        <v>363</v>
      </c>
      <c r="R114" s="12" t="s">
        <v>43</v>
      </c>
      <c r="S114" s="11">
        <v>1.1923333E7</v>
      </c>
      <c r="T114" s="13">
        <v>0.49</v>
      </c>
      <c r="U114" s="14" t="s">
        <v>44</v>
      </c>
      <c r="V114" s="14" t="s">
        <v>45</v>
      </c>
      <c r="W114" s="8" t="s">
        <v>40</v>
      </c>
      <c r="X114" s="8" t="s">
        <v>41</v>
      </c>
      <c r="Y114" s="7" t="s">
        <v>524</v>
      </c>
      <c r="Z114" s="15"/>
      <c r="AA114" s="15" t="s">
        <v>47</v>
      </c>
      <c r="AB114" s="15" t="s">
        <v>35</v>
      </c>
      <c r="AC114" s="11" t="s">
        <v>48</v>
      </c>
      <c r="AD114" s="7" t="s">
        <v>525</v>
      </c>
      <c r="AE114" s="16"/>
      <c r="AF114" s="12" t="s">
        <v>50</v>
      </c>
    </row>
    <row r="115" ht="135.0" customHeight="1">
      <c r="A115" s="6" t="s">
        <v>526</v>
      </c>
      <c r="B115" s="7" t="s">
        <v>35</v>
      </c>
      <c r="C115" s="7" t="s">
        <v>36</v>
      </c>
      <c r="D115" s="8" t="s">
        <v>527</v>
      </c>
      <c r="E115" s="8">
        <v>44020.0</v>
      </c>
      <c r="F115" s="8">
        <v>44022.0</v>
      </c>
      <c r="G115" s="10">
        <v>44174.0</v>
      </c>
      <c r="H115" s="7" t="s">
        <v>528</v>
      </c>
      <c r="I115" s="11">
        <v>1.185E7</v>
      </c>
      <c r="J115" s="11"/>
      <c r="K115" s="11" t="str">
        <f>+'Hoja excel'!$I115+'Hoja excel'!$J115</f>
        <v>11,850,000</v>
      </c>
      <c r="L115" s="11" t="str">
        <f t="shared" si="12"/>
        <v>2,370,000</v>
      </c>
      <c r="M115" s="11" t="s">
        <v>452</v>
      </c>
      <c r="N115" s="7"/>
      <c r="O115" s="8" t="s">
        <v>40</v>
      </c>
      <c r="P115" s="8" t="s">
        <v>55</v>
      </c>
      <c r="Q115" s="7" t="s">
        <v>363</v>
      </c>
      <c r="R115" s="12" t="s">
        <v>43</v>
      </c>
      <c r="S115" s="11">
        <v>4029000.0</v>
      </c>
      <c r="T115" s="13">
        <v>0.34</v>
      </c>
      <c r="U115" s="14" t="s">
        <v>44</v>
      </c>
      <c r="V115" s="14" t="s">
        <v>45</v>
      </c>
      <c r="W115" s="8" t="s">
        <v>40</v>
      </c>
      <c r="X115" s="8" t="s">
        <v>55</v>
      </c>
      <c r="Y115" s="7" t="s">
        <v>529</v>
      </c>
      <c r="Z115" s="15"/>
      <c r="AA115" s="15" t="s">
        <v>47</v>
      </c>
      <c r="AB115" s="15" t="s">
        <v>35</v>
      </c>
      <c r="AC115" s="11" t="s">
        <v>48</v>
      </c>
      <c r="AD115" s="7" t="s">
        <v>530</v>
      </c>
      <c r="AE115" s="16"/>
      <c r="AF115" s="12" t="s">
        <v>50</v>
      </c>
    </row>
    <row r="116" ht="135.0" customHeight="1">
      <c r="A116" s="6" t="s">
        <v>531</v>
      </c>
      <c r="B116" s="7" t="s">
        <v>35</v>
      </c>
      <c r="C116" s="7" t="s">
        <v>36</v>
      </c>
      <c r="D116" s="8" t="s">
        <v>522</v>
      </c>
      <c r="E116" s="9">
        <v>44018.0</v>
      </c>
      <c r="F116" s="8">
        <v>44021.0</v>
      </c>
      <c r="G116" s="10">
        <v>44143.0</v>
      </c>
      <c r="H116" s="7" t="s">
        <v>532</v>
      </c>
      <c r="I116" s="11">
        <v>1.9662788E7</v>
      </c>
      <c r="J116" s="11"/>
      <c r="K116" s="11" t="str">
        <f>+'Hoja excel'!$I116+'Hoja excel'!$J116</f>
        <v>19,662,788</v>
      </c>
      <c r="L116" s="11" t="str">
        <f>+I116/4</f>
        <v>4,915,697</v>
      </c>
      <c r="M116" s="11" t="s">
        <v>54</v>
      </c>
      <c r="N116" s="7"/>
      <c r="O116" s="8" t="s">
        <v>40</v>
      </c>
      <c r="P116" s="8" t="s">
        <v>41</v>
      </c>
      <c r="Q116" s="7" t="s">
        <v>363</v>
      </c>
      <c r="R116" s="12" t="s">
        <v>43</v>
      </c>
      <c r="S116" s="11">
        <v>8520541.0</v>
      </c>
      <c r="T116" s="13">
        <v>0.43</v>
      </c>
      <c r="U116" s="14" t="s">
        <v>44</v>
      </c>
      <c r="V116" s="14" t="s">
        <v>45</v>
      </c>
      <c r="W116" s="8" t="s">
        <v>40</v>
      </c>
      <c r="X116" s="8" t="s">
        <v>41</v>
      </c>
      <c r="Y116" s="7" t="s">
        <v>533</v>
      </c>
      <c r="Z116" s="15"/>
      <c r="AA116" s="15" t="s">
        <v>47</v>
      </c>
      <c r="AB116" s="15" t="s">
        <v>35</v>
      </c>
      <c r="AC116" s="11" t="s">
        <v>48</v>
      </c>
      <c r="AD116" s="7" t="s">
        <v>534</v>
      </c>
      <c r="AE116" s="16"/>
      <c r="AF116" s="12" t="s">
        <v>50</v>
      </c>
    </row>
    <row r="117" ht="135.0" customHeight="1">
      <c r="A117" s="6" t="s">
        <v>535</v>
      </c>
      <c r="B117" s="7" t="s">
        <v>35</v>
      </c>
      <c r="C117" s="7" t="s">
        <v>36</v>
      </c>
      <c r="D117" s="8" t="s">
        <v>536</v>
      </c>
      <c r="E117" s="8">
        <v>44008.0</v>
      </c>
      <c r="F117" s="8">
        <v>44014.0</v>
      </c>
      <c r="G117" s="10">
        <v>44166.0</v>
      </c>
      <c r="H117" s="7" t="s">
        <v>537</v>
      </c>
      <c r="I117" s="11">
        <v>2.45E7</v>
      </c>
      <c r="J117" s="11"/>
      <c r="K117" s="11" t="str">
        <f>+'Hoja excel'!$I117+'Hoja excel'!$J117</f>
        <v>24,500,000</v>
      </c>
      <c r="L117" s="11" t="str">
        <f t="shared" ref="L117:L119" si="13">+I117/5</f>
        <v>4,900,000</v>
      </c>
      <c r="M117" s="11" t="s">
        <v>452</v>
      </c>
      <c r="N117" s="7"/>
      <c r="O117" s="8" t="s">
        <v>40</v>
      </c>
      <c r="P117" s="8" t="s">
        <v>55</v>
      </c>
      <c r="Q117" s="7" t="s">
        <v>363</v>
      </c>
      <c r="R117" s="12" t="s">
        <v>43</v>
      </c>
      <c r="S117" s="11">
        <v>9636667.0</v>
      </c>
      <c r="T117" s="13">
        <v>0.39</v>
      </c>
      <c r="U117" s="12" t="s">
        <v>44</v>
      </c>
      <c r="V117" s="12" t="s">
        <v>45</v>
      </c>
      <c r="W117" s="8" t="s">
        <v>40</v>
      </c>
      <c r="X117" s="8" t="s">
        <v>55</v>
      </c>
      <c r="Y117" s="7" t="s">
        <v>538</v>
      </c>
      <c r="Z117" s="15"/>
      <c r="AA117" s="15" t="s">
        <v>47</v>
      </c>
      <c r="AB117" s="15" t="s">
        <v>35</v>
      </c>
      <c r="AC117" s="11" t="s">
        <v>48</v>
      </c>
      <c r="AD117" s="7" t="s">
        <v>539</v>
      </c>
      <c r="AE117" s="16"/>
      <c r="AF117" s="12" t="s">
        <v>50</v>
      </c>
    </row>
    <row r="118" ht="135.0" customHeight="1">
      <c r="A118" s="6" t="s">
        <v>540</v>
      </c>
      <c r="B118" s="7" t="s">
        <v>35</v>
      </c>
      <c r="C118" s="7" t="s">
        <v>36</v>
      </c>
      <c r="D118" s="8" t="s">
        <v>541</v>
      </c>
      <c r="E118" s="9">
        <v>44000.0</v>
      </c>
      <c r="F118" s="8">
        <v>44001.0</v>
      </c>
      <c r="G118" s="10">
        <v>44153.0</v>
      </c>
      <c r="H118" s="7" t="s">
        <v>140</v>
      </c>
      <c r="I118" s="11">
        <v>1.6675E7</v>
      </c>
      <c r="J118" s="11"/>
      <c r="K118" s="11" t="str">
        <f>+'Hoja excel'!$I118+'Hoja excel'!$J118</f>
        <v>16,675,000</v>
      </c>
      <c r="L118" s="11" t="str">
        <f t="shared" si="13"/>
        <v>3,335,000</v>
      </c>
      <c r="M118" s="11" t="s">
        <v>452</v>
      </c>
      <c r="N118" s="7"/>
      <c r="O118" s="8" t="s">
        <v>40</v>
      </c>
      <c r="P118" s="8" t="s">
        <v>55</v>
      </c>
      <c r="Q118" s="7" t="s">
        <v>363</v>
      </c>
      <c r="R118" s="12" t="s">
        <v>43</v>
      </c>
      <c r="S118" s="11">
        <v>8004000.0</v>
      </c>
      <c r="T118" s="13">
        <v>0.48</v>
      </c>
      <c r="U118" s="14" t="s">
        <v>44</v>
      </c>
      <c r="V118" s="14" t="s">
        <v>45</v>
      </c>
      <c r="W118" s="8" t="s">
        <v>40</v>
      </c>
      <c r="X118" s="8" t="s">
        <v>55</v>
      </c>
      <c r="Y118" s="7" t="s">
        <v>542</v>
      </c>
      <c r="Z118" s="15"/>
      <c r="AA118" s="15" t="s">
        <v>47</v>
      </c>
      <c r="AB118" s="15" t="s">
        <v>35</v>
      </c>
      <c r="AC118" s="11" t="s">
        <v>48</v>
      </c>
      <c r="AD118" s="7" t="s">
        <v>543</v>
      </c>
      <c r="AE118" s="16"/>
      <c r="AF118" s="12" t="s">
        <v>50</v>
      </c>
    </row>
    <row r="119" ht="135.0" customHeight="1">
      <c r="A119" s="6" t="s">
        <v>544</v>
      </c>
      <c r="B119" s="7" t="s">
        <v>35</v>
      </c>
      <c r="C119" s="7" t="s">
        <v>36</v>
      </c>
      <c r="D119" s="8" t="s">
        <v>545</v>
      </c>
      <c r="E119" s="8">
        <v>44001.0</v>
      </c>
      <c r="F119" s="8">
        <v>44006.0</v>
      </c>
      <c r="G119" s="10">
        <v>44158.0</v>
      </c>
      <c r="H119" s="7" t="s">
        <v>546</v>
      </c>
      <c r="I119" s="11">
        <v>1.6E7</v>
      </c>
      <c r="J119" s="11"/>
      <c r="K119" s="11" t="str">
        <f>+'Hoja excel'!$I119+'Hoja excel'!$J119</f>
        <v>16,000,000</v>
      </c>
      <c r="L119" s="11" t="str">
        <f t="shared" si="13"/>
        <v>3,200,000</v>
      </c>
      <c r="M119" s="11" t="s">
        <v>452</v>
      </c>
      <c r="N119" s="7"/>
      <c r="O119" s="8" t="s">
        <v>40</v>
      </c>
      <c r="P119" s="8" t="s">
        <v>55</v>
      </c>
      <c r="Q119" s="7" t="s">
        <v>363</v>
      </c>
      <c r="R119" s="12" t="s">
        <v>43</v>
      </c>
      <c r="S119" s="11">
        <v>7146666.0</v>
      </c>
      <c r="T119" s="13">
        <v>0.45</v>
      </c>
      <c r="U119" s="14" t="s">
        <v>44</v>
      </c>
      <c r="V119" s="14" t="s">
        <v>45</v>
      </c>
      <c r="W119" s="8" t="s">
        <v>40</v>
      </c>
      <c r="X119" s="8" t="s">
        <v>55</v>
      </c>
      <c r="Y119" s="7" t="s">
        <v>547</v>
      </c>
      <c r="Z119" s="15"/>
      <c r="AA119" s="15" t="s">
        <v>47</v>
      </c>
      <c r="AB119" s="15" t="s">
        <v>35</v>
      </c>
      <c r="AC119" s="11" t="s">
        <v>48</v>
      </c>
      <c r="AD119" s="7" t="s">
        <v>548</v>
      </c>
      <c r="AE119" s="16"/>
      <c r="AF119" s="12" t="s">
        <v>50</v>
      </c>
    </row>
    <row r="120" ht="135.0" customHeight="1">
      <c r="A120" s="6" t="s">
        <v>549</v>
      </c>
      <c r="B120" s="7" t="s">
        <v>35</v>
      </c>
      <c r="C120" s="7" t="s">
        <v>550</v>
      </c>
      <c r="D120" s="8" t="s">
        <v>551</v>
      </c>
      <c r="E120" s="9">
        <v>44012.0</v>
      </c>
      <c r="F120" s="8" t="s">
        <v>129</v>
      </c>
      <c r="G120" s="10">
        <v>44376.0</v>
      </c>
      <c r="H120" s="7" t="s">
        <v>552</v>
      </c>
      <c r="I120" s="11" t="s">
        <v>129</v>
      </c>
      <c r="J120" s="11"/>
      <c r="K120" s="11">
        <v>0.0</v>
      </c>
      <c r="L120" s="11">
        <v>0.0</v>
      </c>
      <c r="M120" s="11" t="s">
        <v>230</v>
      </c>
      <c r="N120" s="7"/>
      <c r="O120" s="8" t="s">
        <v>129</v>
      </c>
      <c r="P120" s="8" t="s">
        <v>129</v>
      </c>
      <c r="Q120" s="7" t="s">
        <v>363</v>
      </c>
      <c r="R120" s="12" t="s">
        <v>328</v>
      </c>
      <c r="S120" s="11">
        <v>0.0</v>
      </c>
      <c r="T120" s="13">
        <v>1.0</v>
      </c>
      <c r="U120" s="12" t="s">
        <v>329</v>
      </c>
      <c r="V120" s="14">
        <v>0.0</v>
      </c>
      <c r="W120" s="8" t="s">
        <v>129</v>
      </c>
      <c r="X120" s="8" t="s">
        <v>129</v>
      </c>
      <c r="Y120" s="7" t="s">
        <v>553</v>
      </c>
      <c r="Z120" s="15"/>
      <c r="AA120" s="15" t="s">
        <v>331</v>
      </c>
      <c r="AB120" s="15" t="s">
        <v>35</v>
      </c>
      <c r="AC120" s="11" t="s">
        <v>48</v>
      </c>
      <c r="AD120" s="7" t="s">
        <v>554</v>
      </c>
      <c r="AE120" s="16"/>
      <c r="AF120" s="12" t="s">
        <v>50</v>
      </c>
    </row>
    <row r="121" ht="135.0" customHeight="1">
      <c r="A121" s="6" t="s">
        <v>555</v>
      </c>
      <c r="B121" s="7" t="s">
        <v>35</v>
      </c>
      <c r="C121" s="7" t="s">
        <v>36</v>
      </c>
      <c r="D121" s="8" t="s">
        <v>556</v>
      </c>
      <c r="E121" s="8">
        <v>44012.0</v>
      </c>
      <c r="F121" s="8">
        <v>44013.0</v>
      </c>
      <c r="G121" s="10">
        <v>44255.0</v>
      </c>
      <c r="H121" s="7" t="s">
        <v>557</v>
      </c>
      <c r="I121" s="11">
        <v>5.84E7</v>
      </c>
      <c r="J121" s="11"/>
      <c r="K121" s="11" t="str">
        <f>+'Hoja excel'!$I121+'Hoja excel'!$J121</f>
        <v>58,400,000</v>
      </c>
      <c r="L121" s="11">
        <v>5.84E7</v>
      </c>
      <c r="M121" s="11" t="s">
        <v>370</v>
      </c>
      <c r="N121" s="7"/>
      <c r="O121" s="8" t="s">
        <v>558</v>
      </c>
      <c r="P121" s="8" t="s">
        <v>55</v>
      </c>
      <c r="Q121" s="7" t="s">
        <v>363</v>
      </c>
      <c r="R121" s="12" t="s">
        <v>43</v>
      </c>
      <c r="S121" s="11">
        <v>1.46E7</v>
      </c>
      <c r="T121" s="13">
        <v>0.25</v>
      </c>
      <c r="U121" s="12" t="s">
        <v>329</v>
      </c>
      <c r="V121" s="12" t="s">
        <v>45</v>
      </c>
      <c r="W121" s="8" t="s">
        <v>558</v>
      </c>
      <c r="X121" s="8" t="s">
        <v>55</v>
      </c>
      <c r="Y121" s="7" t="s">
        <v>559</v>
      </c>
      <c r="Z121" s="15"/>
      <c r="AA121" s="15" t="s">
        <v>47</v>
      </c>
      <c r="AB121" s="15" t="s">
        <v>35</v>
      </c>
      <c r="AC121" s="11" t="s">
        <v>48</v>
      </c>
      <c r="AD121" s="7" t="s">
        <v>560</v>
      </c>
      <c r="AE121" s="16"/>
      <c r="AF121" s="12" t="s">
        <v>50</v>
      </c>
    </row>
    <row r="122" ht="135.0" customHeight="1">
      <c r="A122" s="6" t="s">
        <v>561</v>
      </c>
      <c r="B122" s="7" t="s">
        <v>35</v>
      </c>
      <c r="C122" s="7" t="s">
        <v>36</v>
      </c>
      <c r="D122" s="8" t="s">
        <v>562</v>
      </c>
      <c r="E122" s="9">
        <v>44008.0</v>
      </c>
      <c r="F122" s="8">
        <v>44019.0</v>
      </c>
      <c r="G122" s="10">
        <v>44171.0</v>
      </c>
      <c r="H122" s="7" t="s">
        <v>316</v>
      </c>
      <c r="I122" s="11">
        <v>1.975E7</v>
      </c>
      <c r="J122" s="11"/>
      <c r="K122" s="11" t="str">
        <f>+'Hoja excel'!$I122+'Hoja excel'!$J122</f>
        <v>19,750,000</v>
      </c>
      <c r="L122" s="11" t="str">
        <f t="shared" ref="L122:L130" si="14">+I122/5</f>
        <v>3,950,000</v>
      </c>
      <c r="M122" s="11" t="s">
        <v>452</v>
      </c>
      <c r="N122" s="7"/>
      <c r="O122" s="8" t="s">
        <v>40</v>
      </c>
      <c r="P122" s="8" t="s">
        <v>55</v>
      </c>
      <c r="Q122" s="7" t="s">
        <v>363</v>
      </c>
      <c r="R122" s="12" t="s">
        <v>43</v>
      </c>
      <c r="S122" s="11">
        <v>7110000.0</v>
      </c>
      <c r="T122" s="13">
        <v>0.36</v>
      </c>
      <c r="U122" s="14" t="s">
        <v>44</v>
      </c>
      <c r="V122" s="14" t="s">
        <v>45</v>
      </c>
      <c r="W122" s="8" t="s">
        <v>40</v>
      </c>
      <c r="X122" s="8" t="s">
        <v>55</v>
      </c>
      <c r="Y122" s="7" t="s">
        <v>563</v>
      </c>
      <c r="Z122" s="15"/>
      <c r="AA122" s="15" t="s">
        <v>47</v>
      </c>
      <c r="AB122" s="15" t="s">
        <v>35</v>
      </c>
      <c r="AC122" s="11" t="s">
        <v>48</v>
      </c>
      <c r="AD122" s="7" t="s">
        <v>564</v>
      </c>
      <c r="AE122" s="16"/>
      <c r="AF122" s="12" t="s">
        <v>50</v>
      </c>
    </row>
    <row r="123" ht="135.0" customHeight="1">
      <c r="A123" s="6" t="s">
        <v>565</v>
      </c>
      <c r="B123" s="7" t="s">
        <v>35</v>
      </c>
      <c r="C123" s="7" t="s">
        <v>36</v>
      </c>
      <c r="D123" s="8" t="s">
        <v>566</v>
      </c>
      <c r="E123" s="8">
        <v>44013.0</v>
      </c>
      <c r="F123" s="8">
        <v>44021.0</v>
      </c>
      <c r="G123" s="10">
        <v>44173.0</v>
      </c>
      <c r="H123" s="7" t="s">
        <v>567</v>
      </c>
      <c r="I123" s="11">
        <v>1.975E7</v>
      </c>
      <c r="J123" s="11"/>
      <c r="K123" s="11" t="str">
        <f>+'Hoja excel'!$I123+'Hoja excel'!$J123</f>
        <v>19,750,000</v>
      </c>
      <c r="L123" s="11" t="str">
        <f t="shared" si="14"/>
        <v>3,950,000</v>
      </c>
      <c r="M123" s="11" t="s">
        <v>452</v>
      </c>
      <c r="N123" s="7"/>
      <c r="O123" s="8" t="s">
        <v>40</v>
      </c>
      <c r="P123" s="8" t="s">
        <v>55</v>
      </c>
      <c r="Q123" s="7" t="s">
        <v>363</v>
      </c>
      <c r="R123" s="12" t="s">
        <v>43</v>
      </c>
      <c r="S123" s="11">
        <v>6846667.0</v>
      </c>
      <c r="T123" s="13">
        <v>0.35</v>
      </c>
      <c r="U123" s="12" t="s">
        <v>44</v>
      </c>
      <c r="V123" s="12" t="s">
        <v>45</v>
      </c>
      <c r="W123" s="8" t="s">
        <v>40</v>
      </c>
      <c r="X123" s="8" t="s">
        <v>55</v>
      </c>
      <c r="Y123" s="7" t="s">
        <v>568</v>
      </c>
      <c r="Z123" s="15"/>
      <c r="AA123" s="15" t="s">
        <v>47</v>
      </c>
      <c r="AB123" s="15" t="s">
        <v>35</v>
      </c>
      <c r="AC123" s="11" t="s">
        <v>48</v>
      </c>
      <c r="AD123" s="7" t="s">
        <v>569</v>
      </c>
      <c r="AE123" s="16"/>
      <c r="AF123" s="12" t="s">
        <v>50</v>
      </c>
    </row>
    <row r="124" ht="135.0" customHeight="1">
      <c r="A124" s="6" t="s">
        <v>570</v>
      </c>
      <c r="B124" s="7" t="s">
        <v>35</v>
      </c>
      <c r="C124" s="7" t="s">
        <v>36</v>
      </c>
      <c r="D124" s="8" t="s">
        <v>571</v>
      </c>
      <c r="E124" s="9">
        <v>44008.0</v>
      </c>
      <c r="F124" s="8">
        <v>44013.0</v>
      </c>
      <c r="G124" s="10">
        <v>44165.0</v>
      </c>
      <c r="H124" s="7" t="s">
        <v>572</v>
      </c>
      <c r="I124" s="11">
        <v>2.45E7</v>
      </c>
      <c r="J124" s="11"/>
      <c r="K124" s="11" t="str">
        <f>+'Hoja excel'!$I124+'Hoja excel'!$J124</f>
        <v>24,500,000</v>
      </c>
      <c r="L124" s="11" t="str">
        <f t="shared" si="14"/>
        <v>4,900,000</v>
      </c>
      <c r="M124" s="11" t="s">
        <v>452</v>
      </c>
      <c r="N124" s="7"/>
      <c r="O124" s="8" t="s">
        <v>40</v>
      </c>
      <c r="P124" s="8" t="s">
        <v>55</v>
      </c>
      <c r="Q124" s="7" t="s">
        <v>363</v>
      </c>
      <c r="R124" s="12" t="s">
        <v>43</v>
      </c>
      <c r="S124" s="11">
        <v>9800000.0</v>
      </c>
      <c r="T124" s="13">
        <v>0.4</v>
      </c>
      <c r="U124" s="12" t="s">
        <v>44</v>
      </c>
      <c r="V124" s="12" t="s">
        <v>45</v>
      </c>
      <c r="W124" s="8" t="s">
        <v>40</v>
      </c>
      <c r="X124" s="8" t="s">
        <v>55</v>
      </c>
      <c r="Y124" s="7" t="s">
        <v>419</v>
      </c>
      <c r="Z124" s="15"/>
      <c r="AA124" s="15" t="s">
        <v>47</v>
      </c>
      <c r="AB124" s="15" t="s">
        <v>35</v>
      </c>
      <c r="AC124" s="11" t="s">
        <v>48</v>
      </c>
      <c r="AD124" s="7" t="s">
        <v>573</v>
      </c>
      <c r="AE124" s="16"/>
      <c r="AF124" s="12" t="s">
        <v>50</v>
      </c>
    </row>
    <row r="125" ht="135.0" customHeight="1">
      <c r="A125" s="6" t="s">
        <v>574</v>
      </c>
      <c r="B125" s="7" t="s">
        <v>35</v>
      </c>
      <c r="C125" s="7" t="s">
        <v>36</v>
      </c>
      <c r="D125" s="8" t="s">
        <v>575</v>
      </c>
      <c r="E125" s="8">
        <v>44008.0</v>
      </c>
      <c r="F125" s="8">
        <v>44013.0</v>
      </c>
      <c r="G125" s="10">
        <v>44165.0</v>
      </c>
      <c r="H125" s="7" t="s">
        <v>130</v>
      </c>
      <c r="I125" s="11">
        <v>2.45E7</v>
      </c>
      <c r="J125" s="11"/>
      <c r="K125" s="11" t="str">
        <f>+'Hoja excel'!$I125+'Hoja excel'!$J125</f>
        <v>24,500,000</v>
      </c>
      <c r="L125" s="11" t="str">
        <f t="shared" si="14"/>
        <v>4,900,000</v>
      </c>
      <c r="M125" s="11" t="s">
        <v>452</v>
      </c>
      <c r="N125" s="7"/>
      <c r="O125" s="8" t="s">
        <v>40</v>
      </c>
      <c r="P125" s="8" t="s">
        <v>55</v>
      </c>
      <c r="Q125" s="7" t="s">
        <v>363</v>
      </c>
      <c r="R125" s="12" t="s">
        <v>43</v>
      </c>
      <c r="S125" s="11">
        <v>9800000.0</v>
      </c>
      <c r="T125" s="13">
        <v>0.4</v>
      </c>
      <c r="U125" s="14" t="s">
        <v>44</v>
      </c>
      <c r="V125" s="14">
        <v>0.0</v>
      </c>
      <c r="W125" s="8" t="s">
        <v>40</v>
      </c>
      <c r="X125" s="8" t="s">
        <v>55</v>
      </c>
      <c r="Y125" s="7" t="s">
        <v>576</v>
      </c>
      <c r="Z125" s="15"/>
      <c r="AA125" s="15" t="s">
        <v>47</v>
      </c>
      <c r="AB125" s="15" t="s">
        <v>35</v>
      </c>
      <c r="AC125" s="11" t="s">
        <v>48</v>
      </c>
      <c r="AD125" s="7" t="s">
        <v>577</v>
      </c>
      <c r="AE125" s="16"/>
      <c r="AF125" s="12" t="s">
        <v>50</v>
      </c>
    </row>
    <row r="126" ht="135.0" customHeight="1">
      <c r="A126" s="6" t="s">
        <v>578</v>
      </c>
      <c r="B126" s="7" t="s">
        <v>35</v>
      </c>
      <c r="C126" s="7" t="s">
        <v>36</v>
      </c>
      <c r="D126" s="8" t="s">
        <v>579</v>
      </c>
      <c r="E126" s="9">
        <v>44008.0</v>
      </c>
      <c r="F126" s="8">
        <v>44018.0</v>
      </c>
      <c r="G126" s="10">
        <v>44169.0</v>
      </c>
      <c r="H126" s="7" t="s">
        <v>172</v>
      </c>
      <c r="I126" s="11">
        <v>2.633E7</v>
      </c>
      <c r="J126" s="11"/>
      <c r="K126" s="11" t="str">
        <f>+'Hoja excel'!$I126+'Hoja excel'!$J126</f>
        <v>26,330,000</v>
      </c>
      <c r="L126" s="11" t="str">
        <f t="shared" si="14"/>
        <v>5,266,000</v>
      </c>
      <c r="M126" s="11" t="s">
        <v>452</v>
      </c>
      <c r="N126" s="7"/>
      <c r="O126" s="8" t="s">
        <v>40</v>
      </c>
      <c r="P126" s="8" t="s">
        <v>41</v>
      </c>
      <c r="Q126" s="7" t="s">
        <v>363</v>
      </c>
      <c r="R126" s="12" t="s">
        <v>43</v>
      </c>
      <c r="S126" s="11">
        <v>9654333.0</v>
      </c>
      <c r="T126" s="13">
        <v>0.31</v>
      </c>
      <c r="U126" s="12" t="s">
        <v>44</v>
      </c>
      <c r="V126" s="11">
        <v>5266000.0</v>
      </c>
      <c r="W126" s="8" t="s">
        <v>40</v>
      </c>
      <c r="X126" s="8" t="s">
        <v>41</v>
      </c>
      <c r="Y126" s="7" t="s">
        <v>580</v>
      </c>
      <c r="Z126" s="15"/>
      <c r="AA126" s="15" t="s">
        <v>47</v>
      </c>
      <c r="AB126" s="15" t="s">
        <v>35</v>
      </c>
      <c r="AC126" s="11" t="s">
        <v>48</v>
      </c>
      <c r="AD126" s="7" t="s">
        <v>581</v>
      </c>
      <c r="AE126" s="16"/>
      <c r="AF126" s="12" t="s">
        <v>50</v>
      </c>
    </row>
    <row r="127" ht="135.0" customHeight="1">
      <c r="A127" s="6" t="s">
        <v>582</v>
      </c>
      <c r="B127" s="7" t="s">
        <v>35</v>
      </c>
      <c r="C127" s="7" t="s">
        <v>36</v>
      </c>
      <c r="D127" s="8" t="s">
        <v>161</v>
      </c>
      <c r="E127" s="8">
        <v>44008.0</v>
      </c>
      <c r="F127" s="8">
        <v>44012.0</v>
      </c>
      <c r="G127" s="10">
        <v>44164.0</v>
      </c>
      <c r="H127" s="7" t="s">
        <v>168</v>
      </c>
      <c r="I127" s="11">
        <v>1.2285E7</v>
      </c>
      <c r="J127" s="11"/>
      <c r="K127" s="11" t="str">
        <f>+'Hoja excel'!$I127+'Hoja excel'!$J127</f>
        <v>12,285,000</v>
      </c>
      <c r="L127" s="11" t="str">
        <f t="shared" si="14"/>
        <v>2,457,000</v>
      </c>
      <c r="M127" s="11" t="s">
        <v>452</v>
      </c>
      <c r="N127" s="7"/>
      <c r="O127" s="8" t="s">
        <v>40</v>
      </c>
      <c r="P127" s="8" t="s">
        <v>55</v>
      </c>
      <c r="Q127" s="7" t="s">
        <v>363</v>
      </c>
      <c r="R127" s="12" t="s">
        <v>43</v>
      </c>
      <c r="S127" s="11">
        <v>4995900.0</v>
      </c>
      <c r="T127" s="13">
        <v>0.41</v>
      </c>
      <c r="U127" s="12" t="s">
        <v>44</v>
      </c>
      <c r="V127" s="12" t="s">
        <v>45</v>
      </c>
      <c r="W127" s="8" t="s">
        <v>40</v>
      </c>
      <c r="X127" s="8" t="s">
        <v>55</v>
      </c>
      <c r="Y127" s="7" t="s">
        <v>583</v>
      </c>
      <c r="Z127" s="15"/>
      <c r="AA127" s="15" t="s">
        <v>47</v>
      </c>
      <c r="AB127" s="15" t="s">
        <v>35</v>
      </c>
      <c r="AC127" s="11" t="s">
        <v>48</v>
      </c>
      <c r="AD127" s="7" t="s">
        <v>584</v>
      </c>
      <c r="AE127" s="16"/>
      <c r="AF127" s="12" t="s">
        <v>50</v>
      </c>
    </row>
    <row r="128" ht="135.0" customHeight="1">
      <c r="A128" s="6" t="s">
        <v>585</v>
      </c>
      <c r="B128" s="7" t="s">
        <v>35</v>
      </c>
      <c r="C128" s="7" t="s">
        <v>36</v>
      </c>
      <c r="D128" s="8" t="s">
        <v>161</v>
      </c>
      <c r="E128" s="9">
        <v>44008.0</v>
      </c>
      <c r="F128" s="8">
        <v>44008.0</v>
      </c>
      <c r="G128" s="10">
        <v>44160.0</v>
      </c>
      <c r="H128" s="7" t="s">
        <v>586</v>
      </c>
      <c r="I128" s="11">
        <v>1.2285E7</v>
      </c>
      <c r="J128" s="11"/>
      <c r="K128" s="11" t="str">
        <f>+'Hoja excel'!$I128+'Hoja excel'!$J128</f>
        <v>12,285,000</v>
      </c>
      <c r="L128" s="11" t="str">
        <f t="shared" si="14"/>
        <v>2,457,000</v>
      </c>
      <c r="M128" s="11" t="s">
        <v>452</v>
      </c>
      <c r="N128" s="7"/>
      <c r="O128" s="8" t="s">
        <v>40</v>
      </c>
      <c r="P128" s="8" t="s">
        <v>55</v>
      </c>
      <c r="Q128" s="7" t="s">
        <v>363</v>
      </c>
      <c r="R128" s="12" t="s">
        <v>43</v>
      </c>
      <c r="S128" s="11">
        <v>5323500.0</v>
      </c>
      <c r="T128" s="13">
        <v>0.43</v>
      </c>
      <c r="U128" s="12" t="s">
        <v>44</v>
      </c>
      <c r="V128" s="12" t="s">
        <v>45</v>
      </c>
      <c r="W128" s="8" t="s">
        <v>40</v>
      </c>
      <c r="X128" s="8" t="s">
        <v>55</v>
      </c>
      <c r="Y128" s="7" t="s">
        <v>587</v>
      </c>
      <c r="Z128" s="15"/>
      <c r="AA128" s="15" t="s">
        <v>47</v>
      </c>
      <c r="AB128" s="15" t="s">
        <v>35</v>
      </c>
      <c r="AC128" s="11" t="s">
        <v>48</v>
      </c>
      <c r="AD128" s="7" t="s">
        <v>588</v>
      </c>
      <c r="AE128" s="16"/>
      <c r="AF128" s="12" t="s">
        <v>50</v>
      </c>
    </row>
    <row r="129" ht="135.0" customHeight="1">
      <c r="A129" s="6" t="s">
        <v>589</v>
      </c>
      <c r="B129" s="7" t="s">
        <v>35</v>
      </c>
      <c r="C129" s="7" t="s">
        <v>36</v>
      </c>
      <c r="D129" s="8" t="s">
        <v>185</v>
      </c>
      <c r="E129" s="8">
        <v>44012.0</v>
      </c>
      <c r="F129" s="8">
        <v>44018.0</v>
      </c>
      <c r="G129" s="10">
        <v>44170.0</v>
      </c>
      <c r="H129" s="7" t="s">
        <v>590</v>
      </c>
      <c r="I129" s="11">
        <v>1.975E7</v>
      </c>
      <c r="J129" s="11"/>
      <c r="K129" s="11" t="str">
        <f>+'Hoja excel'!$I129+'Hoja excel'!$J129</f>
        <v>19,750,000</v>
      </c>
      <c r="L129" s="11" t="str">
        <f t="shared" si="14"/>
        <v>3,950,000</v>
      </c>
      <c r="M129" s="11" t="s">
        <v>452</v>
      </c>
      <c r="N129" s="7"/>
      <c r="O129" s="8" t="s">
        <v>40</v>
      </c>
      <c r="P129" s="8" t="s">
        <v>41</v>
      </c>
      <c r="Q129" s="7" t="s">
        <v>363</v>
      </c>
      <c r="R129" s="12" t="s">
        <v>43</v>
      </c>
      <c r="S129" s="11">
        <v>7241667.0</v>
      </c>
      <c r="T129" s="13">
        <v>0.37</v>
      </c>
      <c r="U129" s="14" t="s">
        <v>44</v>
      </c>
      <c r="V129" s="14" t="s">
        <v>45</v>
      </c>
      <c r="W129" s="8" t="s">
        <v>40</v>
      </c>
      <c r="X129" s="8" t="s">
        <v>41</v>
      </c>
      <c r="Y129" s="7" t="s">
        <v>591</v>
      </c>
      <c r="Z129" s="15"/>
      <c r="AA129" s="15" t="s">
        <v>47</v>
      </c>
      <c r="AB129" s="15" t="s">
        <v>35</v>
      </c>
      <c r="AC129" s="11" t="s">
        <v>48</v>
      </c>
      <c r="AD129" s="7" t="s">
        <v>592</v>
      </c>
      <c r="AE129" s="16"/>
      <c r="AF129" s="12" t="s">
        <v>50</v>
      </c>
    </row>
    <row r="130" ht="135.0" customHeight="1">
      <c r="A130" s="6" t="s">
        <v>593</v>
      </c>
      <c r="B130" s="7" t="s">
        <v>35</v>
      </c>
      <c r="C130" s="7" t="s">
        <v>36</v>
      </c>
      <c r="D130" s="8" t="s">
        <v>594</v>
      </c>
      <c r="E130" s="9">
        <v>44015.0</v>
      </c>
      <c r="F130" s="8">
        <v>44025.0</v>
      </c>
      <c r="G130" s="10">
        <v>44177.0</v>
      </c>
      <c r="H130" s="7" t="s">
        <v>287</v>
      </c>
      <c r="I130" s="11">
        <v>1.6675E7</v>
      </c>
      <c r="J130" s="11"/>
      <c r="K130" s="11" t="str">
        <f>+'Hoja excel'!$I130+'Hoja excel'!$J130</f>
        <v>16,675,000</v>
      </c>
      <c r="L130" s="11" t="str">
        <f t="shared" si="14"/>
        <v>3,335,000</v>
      </c>
      <c r="M130" s="11" t="s">
        <v>452</v>
      </c>
      <c r="N130" s="7"/>
      <c r="O130" s="8" t="s">
        <v>40</v>
      </c>
      <c r="P130" s="8" t="s">
        <v>55</v>
      </c>
      <c r="Q130" s="7" t="s">
        <v>363</v>
      </c>
      <c r="R130" s="12" t="s">
        <v>43</v>
      </c>
      <c r="S130" s="11">
        <v>5336000.0</v>
      </c>
      <c r="T130" s="13">
        <v>0.32</v>
      </c>
      <c r="U130" s="12" t="s">
        <v>44</v>
      </c>
      <c r="V130" s="12" t="s">
        <v>45</v>
      </c>
      <c r="W130" s="8" t="s">
        <v>40</v>
      </c>
      <c r="X130" s="8" t="s">
        <v>55</v>
      </c>
      <c r="Y130" s="7" t="s">
        <v>595</v>
      </c>
      <c r="Z130" s="15"/>
      <c r="AA130" s="15" t="s">
        <v>47</v>
      </c>
      <c r="AB130" s="15" t="s">
        <v>35</v>
      </c>
      <c r="AC130" s="11" t="s">
        <v>48</v>
      </c>
      <c r="AD130" s="7" t="s">
        <v>596</v>
      </c>
      <c r="AE130" s="16"/>
      <c r="AF130" s="12" t="s">
        <v>50</v>
      </c>
    </row>
    <row r="131" ht="135.0" customHeight="1">
      <c r="A131" s="6" t="s">
        <v>597</v>
      </c>
      <c r="B131" s="7" t="s">
        <v>35</v>
      </c>
      <c r="C131" s="7" t="s">
        <v>36</v>
      </c>
      <c r="D131" s="8" t="s">
        <v>598</v>
      </c>
      <c r="E131" s="8">
        <v>44018.0</v>
      </c>
      <c r="F131" s="8">
        <v>44026.0</v>
      </c>
      <c r="G131" s="10">
        <v>44148.0</v>
      </c>
      <c r="H131" s="7" t="s">
        <v>264</v>
      </c>
      <c r="I131" s="11">
        <v>9480000.0</v>
      </c>
      <c r="J131" s="11"/>
      <c r="K131" s="11" t="str">
        <f>+'Hoja excel'!$I131+'Hoja excel'!$J131</f>
        <v>9,480,000</v>
      </c>
      <c r="L131" s="11" t="str">
        <f>+I131/4</f>
        <v>2,370,000</v>
      </c>
      <c r="M131" s="11" t="s">
        <v>54</v>
      </c>
      <c r="N131" s="7"/>
      <c r="O131" s="8" t="s">
        <v>40</v>
      </c>
      <c r="P131" s="8" t="s">
        <v>55</v>
      </c>
      <c r="Q131" s="7" t="s">
        <v>363</v>
      </c>
      <c r="R131" s="12" t="s">
        <v>43</v>
      </c>
      <c r="S131" s="11">
        <v>3713000.0</v>
      </c>
      <c r="T131" s="13">
        <v>0.39</v>
      </c>
      <c r="U131" s="14" t="s">
        <v>44</v>
      </c>
      <c r="V131" s="14" t="s">
        <v>45</v>
      </c>
      <c r="W131" s="8" t="s">
        <v>40</v>
      </c>
      <c r="X131" s="8" t="s">
        <v>55</v>
      </c>
      <c r="Y131" s="7" t="s">
        <v>599</v>
      </c>
      <c r="Z131" s="15"/>
      <c r="AA131" s="15" t="s">
        <v>47</v>
      </c>
      <c r="AB131" s="15" t="s">
        <v>35</v>
      </c>
      <c r="AC131" s="11" t="s">
        <v>48</v>
      </c>
      <c r="AD131" s="7" t="s">
        <v>600</v>
      </c>
      <c r="AE131" s="16"/>
      <c r="AF131" s="12" t="s">
        <v>50</v>
      </c>
    </row>
    <row r="132" ht="135.0" customHeight="1">
      <c r="A132" s="6" t="s">
        <v>601</v>
      </c>
      <c r="B132" s="7" t="s">
        <v>35</v>
      </c>
      <c r="C132" s="7" t="s">
        <v>36</v>
      </c>
      <c r="D132" s="8" t="s">
        <v>225</v>
      </c>
      <c r="E132" s="9">
        <v>44022.0</v>
      </c>
      <c r="F132" s="8">
        <v>44029.0</v>
      </c>
      <c r="G132" s="10">
        <v>44181.0</v>
      </c>
      <c r="H132" s="7" t="s">
        <v>602</v>
      </c>
      <c r="I132" s="11">
        <v>1.975E7</v>
      </c>
      <c r="J132" s="11"/>
      <c r="K132" s="11" t="str">
        <f>+'Hoja excel'!$I132+'Hoja excel'!$J132</f>
        <v>19,750,000</v>
      </c>
      <c r="L132" s="11" t="str">
        <f>+I132/5</f>
        <v>3,950,000</v>
      </c>
      <c r="M132" s="11" t="s">
        <v>452</v>
      </c>
      <c r="N132" s="7"/>
      <c r="O132" s="8" t="s">
        <v>40</v>
      </c>
      <c r="P132" s="8" t="s">
        <v>41</v>
      </c>
      <c r="Q132" s="7" t="s">
        <v>363</v>
      </c>
      <c r="R132" s="12" t="s">
        <v>43</v>
      </c>
      <c r="S132" s="11">
        <v>5793333.0</v>
      </c>
      <c r="T132" s="13">
        <v>0.29</v>
      </c>
      <c r="U132" s="12" t="s">
        <v>44</v>
      </c>
      <c r="V132" s="12" t="s">
        <v>45</v>
      </c>
      <c r="W132" s="8" t="s">
        <v>40</v>
      </c>
      <c r="X132" s="8" t="s">
        <v>41</v>
      </c>
      <c r="Y132" s="7" t="s">
        <v>603</v>
      </c>
      <c r="Z132" s="15"/>
      <c r="AA132" s="15" t="s">
        <v>47</v>
      </c>
      <c r="AB132" s="15" t="s">
        <v>35</v>
      </c>
      <c r="AC132" s="11" t="s">
        <v>48</v>
      </c>
      <c r="AD132" s="7" t="s">
        <v>604</v>
      </c>
      <c r="AE132" s="16"/>
      <c r="AF132" s="12" t="s">
        <v>50</v>
      </c>
    </row>
    <row r="133" ht="135.0" customHeight="1">
      <c r="A133" s="6" t="s">
        <v>605</v>
      </c>
      <c r="B133" s="7" t="s">
        <v>35</v>
      </c>
      <c r="C133" s="7" t="s">
        <v>36</v>
      </c>
      <c r="D133" s="8" t="s">
        <v>606</v>
      </c>
      <c r="E133" s="8">
        <v>44061.0</v>
      </c>
      <c r="F133" s="8">
        <v>44064.0</v>
      </c>
      <c r="G133" s="10">
        <v>44185.0</v>
      </c>
      <c r="H133" s="7" t="s">
        <v>607</v>
      </c>
      <c r="I133" s="11">
        <v>1.96E7</v>
      </c>
      <c r="J133" s="11"/>
      <c r="K133" s="11" t="str">
        <f>+'Hoja excel'!$I133+'Hoja excel'!$J133</f>
        <v>19,600,000</v>
      </c>
      <c r="L133" s="11" t="str">
        <f>+I133/4</f>
        <v>4,900,000</v>
      </c>
      <c r="M133" s="11" t="s">
        <v>54</v>
      </c>
      <c r="N133" s="7"/>
      <c r="O133" s="8" t="s">
        <v>40</v>
      </c>
      <c r="P133" s="8" t="s">
        <v>55</v>
      </c>
      <c r="Q133" s="7" t="s">
        <v>363</v>
      </c>
      <c r="R133" s="12" t="s">
        <v>43</v>
      </c>
      <c r="S133" s="11">
        <v>1633333.0</v>
      </c>
      <c r="T133" s="13">
        <v>0.08</v>
      </c>
      <c r="U133" s="14" t="s">
        <v>44</v>
      </c>
      <c r="V133" s="14">
        <v>0.0</v>
      </c>
      <c r="W133" s="8" t="s">
        <v>40</v>
      </c>
      <c r="X133" s="8" t="s">
        <v>55</v>
      </c>
      <c r="Y133" s="7" t="s">
        <v>608</v>
      </c>
      <c r="Z133" s="15"/>
      <c r="AA133" s="15" t="s">
        <v>47</v>
      </c>
      <c r="AB133" s="15" t="s">
        <v>35</v>
      </c>
      <c r="AC133" s="11" t="s">
        <v>48</v>
      </c>
      <c r="AD133" s="7" t="s">
        <v>609</v>
      </c>
      <c r="AE133" s="16"/>
      <c r="AF133" s="12" t="s">
        <v>50</v>
      </c>
    </row>
    <row r="134" ht="135.0" customHeight="1">
      <c r="A134" s="6" t="s">
        <v>610</v>
      </c>
      <c r="B134" s="7" t="s">
        <v>35</v>
      </c>
      <c r="C134" s="7" t="s">
        <v>36</v>
      </c>
      <c r="D134" s="8" t="s">
        <v>197</v>
      </c>
      <c r="E134" s="9">
        <v>44025.0</v>
      </c>
      <c r="F134" s="8">
        <v>44033.0</v>
      </c>
      <c r="G134" s="10">
        <v>44185.0</v>
      </c>
      <c r="H134" s="7" t="s">
        <v>611</v>
      </c>
      <c r="I134" s="11">
        <v>2.45E7</v>
      </c>
      <c r="J134" s="11"/>
      <c r="K134" s="11" t="str">
        <f>+'Hoja excel'!$I134+'Hoja excel'!$J134</f>
        <v>24,500,000</v>
      </c>
      <c r="L134" s="11" t="str">
        <f>+I134/5</f>
        <v>4,900,000</v>
      </c>
      <c r="M134" s="11" t="s">
        <v>452</v>
      </c>
      <c r="N134" s="7"/>
      <c r="O134" s="8" t="s">
        <v>40</v>
      </c>
      <c r="P134" s="8" t="s">
        <v>41</v>
      </c>
      <c r="Q134" s="7" t="s">
        <v>363</v>
      </c>
      <c r="R134" s="12" t="s">
        <v>43</v>
      </c>
      <c r="S134" s="11">
        <v>6533330.0</v>
      </c>
      <c r="T134" s="13">
        <v>0.27</v>
      </c>
      <c r="U134" s="14" t="s">
        <v>44</v>
      </c>
      <c r="V134" s="14" t="s">
        <v>45</v>
      </c>
      <c r="W134" s="8" t="s">
        <v>40</v>
      </c>
      <c r="X134" s="8" t="s">
        <v>41</v>
      </c>
      <c r="Y134" s="7" t="s">
        <v>612</v>
      </c>
      <c r="Z134" s="15"/>
      <c r="AA134" s="15" t="s">
        <v>47</v>
      </c>
      <c r="AB134" s="15" t="s">
        <v>35</v>
      </c>
      <c r="AC134" s="11" t="s">
        <v>48</v>
      </c>
      <c r="AD134" s="7" t="s">
        <v>613</v>
      </c>
      <c r="AE134" s="16"/>
      <c r="AF134" s="12" t="s">
        <v>50</v>
      </c>
    </row>
    <row r="135" ht="135.0" customHeight="1">
      <c r="A135" s="6" t="s">
        <v>614</v>
      </c>
      <c r="B135" s="7" t="s">
        <v>35</v>
      </c>
      <c r="C135" s="7" t="s">
        <v>36</v>
      </c>
      <c r="D135" s="8" t="s">
        <v>241</v>
      </c>
      <c r="E135" s="8">
        <v>44015.0</v>
      </c>
      <c r="F135" s="8">
        <v>44021.0</v>
      </c>
      <c r="G135" s="10">
        <v>44143.0</v>
      </c>
      <c r="H135" s="7" t="s">
        <v>615</v>
      </c>
      <c r="I135" s="11">
        <v>1.6816E7</v>
      </c>
      <c r="J135" s="11"/>
      <c r="K135" s="11" t="str">
        <f>+'Hoja excel'!$I135+'Hoja excel'!$J135</f>
        <v>16,816,000</v>
      </c>
      <c r="L135" s="11" t="str">
        <f t="shared" ref="L135:L136" si="15">+I135/4</f>
        <v>4,204,000</v>
      </c>
      <c r="M135" s="11" t="s">
        <v>54</v>
      </c>
      <c r="N135" s="7"/>
      <c r="O135" s="8" t="s">
        <v>40</v>
      </c>
      <c r="P135" s="8" t="s">
        <v>41</v>
      </c>
      <c r="Q135" s="7" t="s">
        <v>363</v>
      </c>
      <c r="R135" s="12" t="s">
        <v>43</v>
      </c>
      <c r="S135" s="11">
        <v>7287933.0</v>
      </c>
      <c r="T135" s="13">
        <v>0.43</v>
      </c>
      <c r="U135" s="14" t="s">
        <v>44</v>
      </c>
      <c r="V135" s="14" t="s">
        <v>45</v>
      </c>
      <c r="W135" s="8" t="s">
        <v>40</v>
      </c>
      <c r="X135" s="8" t="s">
        <v>41</v>
      </c>
      <c r="Y135" s="7" t="s">
        <v>616</v>
      </c>
      <c r="Z135" s="15"/>
      <c r="AA135" s="15" t="s">
        <v>47</v>
      </c>
      <c r="AB135" s="15" t="s">
        <v>35</v>
      </c>
      <c r="AC135" s="11" t="s">
        <v>48</v>
      </c>
      <c r="AD135" s="7" t="s">
        <v>617</v>
      </c>
      <c r="AE135" s="16"/>
      <c r="AF135" s="12" t="s">
        <v>50</v>
      </c>
    </row>
    <row r="136" ht="135.0" customHeight="1">
      <c r="A136" s="6" t="s">
        <v>618</v>
      </c>
      <c r="B136" s="7" t="s">
        <v>35</v>
      </c>
      <c r="C136" s="7" t="s">
        <v>36</v>
      </c>
      <c r="D136" s="8" t="s">
        <v>522</v>
      </c>
      <c r="E136" s="9">
        <v>44019.0</v>
      </c>
      <c r="F136" s="8">
        <v>44022.0</v>
      </c>
      <c r="G136" s="10">
        <v>44144.0</v>
      </c>
      <c r="H136" s="7" t="s">
        <v>619</v>
      </c>
      <c r="I136" s="11">
        <v>1.9662788E7</v>
      </c>
      <c r="J136" s="11"/>
      <c r="K136" s="11" t="str">
        <f>+'Hoja excel'!$I136+'Hoja excel'!$J136</f>
        <v>19,662,788</v>
      </c>
      <c r="L136" s="11" t="str">
        <f t="shared" si="15"/>
        <v>4,915,697</v>
      </c>
      <c r="M136" s="11" t="s">
        <v>54</v>
      </c>
      <c r="N136" s="7"/>
      <c r="O136" s="8" t="s">
        <v>40</v>
      </c>
      <c r="P136" s="8" t="s">
        <v>41</v>
      </c>
      <c r="Q136" s="7" t="s">
        <v>363</v>
      </c>
      <c r="R136" s="12" t="s">
        <v>43</v>
      </c>
      <c r="S136" s="11">
        <v>8356684.0</v>
      </c>
      <c r="T136" s="13">
        <v>0.42</v>
      </c>
      <c r="U136" s="14" t="s">
        <v>44</v>
      </c>
      <c r="V136" s="14" t="s">
        <v>45</v>
      </c>
      <c r="W136" s="8" t="s">
        <v>40</v>
      </c>
      <c r="X136" s="8" t="s">
        <v>41</v>
      </c>
      <c r="Y136" s="7" t="s">
        <v>620</v>
      </c>
      <c r="Z136" s="15"/>
      <c r="AA136" s="15" t="s">
        <v>47</v>
      </c>
      <c r="AB136" s="15" t="s">
        <v>35</v>
      </c>
      <c r="AC136" s="11" t="s">
        <v>48</v>
      </c>
      <c r="AD136" s="7" t="s">
        <v>621</v>
      </c>
      <c r="AE136" s="16"/>
      <c r="AF136" s="12" t="s">
        <v>50</v>
      </c>
    </row>
    <row r="137" ht="135.0" customHeight="1">
      <c r="A137" s="6" t="s">
        <v>622</v>
      </c>
      <c r="B137" s="7" t="s">
        <v>623</v>
      </c>
      <c r="C137" s="7" t="s">
        <v>36</v>
      </c>
      <c r="D137" s="8" t="s">
        <v>624</v>
      </c>
      <c r="E137" s="9">
        <v>44015.0</v>
      </c>
      <c r="F137" s="8">
        <v>44018.0</v>
      </c>
      <c r="G137" s="10">
        <v>44109.0</v>
      </c>
      <c r="H137" s="7" t="s">
        <v>625</v>
      </c>
      <c r="I137" s="11">
        <v>1.1392475E8</v>
      </c>
      <c r="J137" s="11"/>
      <c r="K137" s="11" t="str">
        <f>+'Hoja excel'!$I137+'Hoja excel'!$J137</f>
        <v>113,924,750</v>
      </c>
      <c r="L137" s="11" t="str">
        <f>+I137/3</f>
        <v>37,974,917</v>
      </c>
      <c r="M137" s="11" t="s">
        <v>393</v>
      </c>
      <c r="N137" s="7"/>
      <c r="O137" s="8" t="s">
        <v>626</v>
      </c>
      <c r="P137" s="8" t="s">
        <v>55</v>
      </c>
      <c r="Q137" s="7" t="s">
        <v>363</v>
      </c>
      <c r="R137" s="12" t="s">
        <v>43</v>
      </c>
      <c r="S137" s="11">
        <v>0.0</v>
      </c>
      <c r="T137" s="13">
        <v>0.0</v>
      </c>
      <c r="U137" s="14" t="s">
        <v>44</v>
      </c>
      <c r="V137" s="14" t="s">
        <v>45</v>
      </c>
      <c r="W137" s="8" t="s">
        <v>626</v>
      </c>
      <c r="X137" s="8" t="s">
        <v>55</v>
      </c>
      <c r="Y137" s="7" t="s">
        <v>627</v>
      </c>
      <c r="Z137" s="15"/>
      <c r="AA137" s="15" t="s">
        <v>47</v>
      </c>
      <c r="AB137" s="15" t="s">
        <v>623</v>
      </c>
      <c r="AC137" s="11" t="s">
        <v>48</v>
      </c>
      <c r="AD137" s="7" t="s">
        <v>628</v>
      </c>
      <c r="AE137" s="16"/>
      <c r="AF137" s="12" t="s">
        <v>50</v>
      </c>
    </row>
    <row r="138" ht="135.0" customHeight="1">
      <c r="A138" s="6" t="s">
        <v>629</v>
      </c>
      <c r="B138" s="7" t="s">
        <v>35</v>
      </c>
      <c r="C138" s="7" t="s">
        <v>36</v>
      </c>
      <c r="D138" s="8" t="s">
        <v>630</v>
      </c>
      <c r="E138" s="8">
        <v>44026.0</v>
      </c>
      <c r="F138" s="8">
        <v>44027.0</v>
      </c>
      <c r="G138" s="10">
        <v>44179.0</v>
      </c>
      <c r="H138" s="7" t="s">
        <v>125</v>
      </c>
      <c r="I138" s="11">
        <v>1.185034E7</v>
      </c>
      <c r="J138" s="11"/>
      <c r="K138" s="11" t="str">
        <f>+'Hoja excel'!$I138+'Hoja excel'!$J138</f>
        <v>11,850,340</v>
      </c>
      <c r="L138" s="11" t="str">
        <f t="shared" ref="L138:L140" si="16">+I138/5</f>
        <v>2,370,068</v>
      </c>
      <c r="M138" s="11" t="s">
        <v>452</v>
      </c>
      <c r="N138" s="7"/>
      <c r="O138" s="8" t="s">
        <v>40</v>
      </c>
      <c r="P138" s="8" t="s">
        <v>55</v>
      </c>
      <c r="Q138" s="7" t="s">
        <v>363</v>
      </c>
      <c r="R138" s="12" t="s">
        <v>43</v>
      </c>
      <c r="S138" s="11">
        <v>3634104.0</v>
      </c>
      <c r="T138" s="13">
        <v>0.31</v>
      </c>
      <c r="U138" s="14" t="s">
        <v>44</v>
      </c>
      <c r="V138" s="14" t="s">
        <v>45</v>
      </c>
      <c r="W138" s="8" t="s">
        <v>40</v>
      </c>
      <c r="X138" s="8" t="s">
        <v>55</v>
      </c>
      <c r="Y138" s="7" t="s">
        <v>631</v>
      </c>
      <c r="Z138" s="15"/>
      <c r="AA138" s="15" t="s">
        <v>47</v>
      </c>
      <c r="AB138" s="15" t="s">
        <v>35</v>
      </c>
      <c r="AC138" s="11" t="s">
        <v>48</v>
      </c>
      <c r="AD138" s="7" t="s">
        <v>632</v>
      </c>
      <c r="AE138" s="16"/>
      <c r="AF138" s="12" t="s">
        <v>50</v>
      </c>
    </row>
    <row r="139" ht="135.0" customHeight="1">
      <c r="A139" s="6" t="s">
        <v>633</v>
      </c>
      <c r="B139" s="7" t="s">
        <v>35</v>
      </c>
      <c r="C139" s="7" t="s">
        <v>36</v>
      </c>
      <c r="D139" s="8" t="s">
        <v>634</v>
      </c>
      <c r="E139" s="9">
        <v>44021.0</v>
      </c>
      <c r="F139" s="8">
        <v>44027.0</v>
      </c>
      <c r="G139" s="10">
        <v>44179.0</v>
      </c>
      <c r="H139" s="7" t="s">
        <v>635</v>
      </c>
      <c r="I139" s="11">
        <v>2.45E7</v>
      </c>
      <c r="J139" s="11"/>
      <c r="K139" s="11" t="str">
        <f>+'Hoja excel'!$I139+'Hoja excel'!$J139</f>
        <v>24,500,000</v>
      </c>
      <c r="L139" s="11" t="str">
        <f t="shared" si="16"/>
        <v>4,900,000</v>
      </c>
      <c r="M139" s="11" t="s">
        <v>452</v>
      </c>
      <c r="N139" s="7"/>
      <c r="O139" s="8" t="s">
        <v>40</v>
      </c>
      <c r="P139" s="8" t="s">
        <v>55</v>
      </c>
      <c r="Q139" s="7" t="s">
        <v>363</v>
      </c>
      <c r="R139" s="12" t="s">
        <v>43</v>
      </c>
      <c r="S139" s="11">
        <v>7513333.0</v>
      </c>
      <c r="T139" s="13">
        <v>0.31</v>
      </c>
      <c r="U139" s="14" t="s">
        <v>44</v>
      </c>
      <c r="V139" s="14" t="s">
        <v>45</v>
      </c>
      <c r="W139" s="8" t="s">
        <v>40</v>
      </c>
      <c r="X139" s="8" t="s">
        <v>55</v>
      </c>
      <c r="Y139" s="7" t="s">
        <v>636</v>
      </c>
      <c r="Z139" s="15"/>
      <c r="AA139" s="15" t="s">
        <v>47</v>
      </c>
      <c r="AB139" s="15" t="s">
        <v>35</v>
      </c>
      <c r="AC139" s="11" t="s">
        <v>48</v>
      </c>
      <c r="AD139" s="7" t="s">
        <v>637</v>
      </c>
      <c r="AE139" s="16"/>
      <c r="AF139" s="12" t="s">
        <v>50</v>
      </c>
    </row>
    <row r="140" ht="135.0" customHeight="1">
      <c r="A140" s="6" t="s">
        <v>638</v>
      </c>
      <c r="B140" s="7" t="s">
        <v>35</v>
      </c>
      <c r="C140" s="7" t="s">
        <v>36</v>
      </c>
      <c r="D140" s="8" t="s">
        <v>639</v>
      </c>
      <c r="E140" s="8">
        <v>44021.0</v>
      </c>
      <c r="F140" s="8">
        <v>44022.0</v>
      </c>
      <c r="G140" s="10">
        <v>44174.0</v>
      </c>
      <c r="H140" s="7" t="s">
        <v>278</v>
      </c>
      <c r="I140" s="11">
        <v>2.98E7</v>
      </c>
      <c r="J140" s="11"/>
      <c r="K140" s="11" t="str">
        <f>+'Hoja excel'!$I140+'Hoja excel'!$J140</f>
        <v>29,800,000</v>
      </c>
      <c r="L140" s="11" t="str">
        <f t="shared" si="16"/>
        <v>5,960,000</v>
      </c>
      <c r="M140" s="11" t="s">
        <v>452</v>
      </c>
      <c r="N140" s="7"/>
      <c r="O140" s="8" t="s">
        <v>279</v>
      </c>
      <c r="P140" s="8" t="s">
        <v>55</v>
      </c>
      <c r="Q140" s="7" t="s">
        <v>363</v>
      </c>
      <c r="R140" s="12" t="s">
        <v>43</v>
      </c>
      <c r="S140" s="11">
        <v>1.0132E7</v>
      </c>
      <c r="T140" s="13">
        <v>0.34</v>
      </c>
      <c r="U140" s="14" t="s">
        <v>44</v>
      </c>
      <c r="V140" s="14" t="s">
        <v>45</v>
      </c>
      <c r="W140" s="8" t="s">
        <v>279</v>
      </c>
      <c r="X140" s="8" t="s">
        <v>55</v>
      </c>
      <c r="Y140" s="7" t="s">
        <v>640</v>
      </c>
      <c r="Z140" s="15"/>
      <c r="AA140" s="15" t="s">
        <v>47</v>
      </c>
      <c r="AB140" s="15" t="s">
        <v>35</v>
      </c>
      <c r="AC140" s="11" t="s">
        <v>48</v>
      </c>
      <c r="AD140" s="7" t="s">
        <v>641</v>
      </c>
      <c r="AE140" s="16"/>
      <c r="AF140" s="12" t="s">
        <v>50</v>
      </c>
    </row>
    <row r="141" ht="135.0" customHeight="1">
      <c r="A141" s="6" t="s">
        <v>642</v>
      </c>
      <c r="B141" s="7" t="s">
        <v>35</v>
      </c>
      <c r="C141" s="7" t="s">
        <v>36</v>
      </c>
      <c r="D141" s="8" t="s">
        <v>643</v>
      </c>
      <c r="E141" s="9">
        <v>44025.0</v>
      </c>
      <c r="F141" s="8">
        <v>44026.0</v>
      </c>
      <c r="G141" s="10">
        <v>44178.0</v>
      </c>
      <c r="H141" s="7" t="s">
        <v>268</v>
      </c>
      <c r="I141" s="11">
        <v>2.98E7</v>
      </c>
      <c r="J141" s="11"/>
      <c r="K141" s="11" t="str">
        <f>+'Hoja excel'!$I141+'Hoja excel'!$J141</f>
        <v>29,800,000</v>
      </c>
      <c r="L141" s="11" t="str">
        <f t="shared" ref="L141:L142" si="17">I141/5</f>
        <v>5,960,000</v>
      </c>
      <c r="M141" s="11" t="s">
        <v>452</v>
      </c>
      <c r="N141" s="7"/>
      <c r="O141" s="8" t="s">
        <v>269</v>
      </c>
      <c r="P141" s="8" t="s">
        <v>55</v>
      </c>
      <c r="Q141" s="7" t="s">
        <v>363</v>
      </c>
      <c r="R141" s="12" t="s">
        <v>43</v>
      </c>
      <c r="S141" s="11">
        <v>9337333.0</v>
      </c>
      <c r="T141" s="13">
        <v>0.31</v>
      </c>
      <c r="U141" s="14" t="s">
        <v>44</v>
      </c>
      <c r="V141" s="14" t="s">
        <v>45</v>
      </c>
      <c r="W141" s="8" t="s">
        <v>269</v>
      </c>
      <c r="X141" s="8" t="s">
        <v>55</v>
      </c>
      <c r="Y141" s="7" t="s">
        <v>644</v>
      </c>
      <c r="Z141" s="15"/>
      <c r="AA141" s="15" t="s">
        <v>47</v>
      </c>
      <c r="AB141" s="15" t="s">
        <v>35</v>
      </c>
      <c r="AC141" s="11" t="s">
        <v>48</v>
      </c>
      <c r="AD141" s="7" t="s">
        <v>645</v>
      </c>
      <c r="AE141" s="16"/>
      <c r="AF141" s="12" t="s">
        <v>50</v>
      </c>
    </row>
    <row r="142" ht="135.0" customHeight="1">
      <c r="A142" s="6" t="s">
        <v>646</v>
      </c>
      <c r="B142" s="7" t="s">
        <v>35</v>
      </c>
      <c r="C142" s="7" t="s">
        <v>36</v>
      </c>
      <c r="D142" s="8" t="s">
        <v>647</v>
      </c>
      <c r="E142" s="8">
        <v>44029.0</v>
      </c>
      <c r="F142" s="8">
        <v>44061.0</v>
      </c>
      <c r="G142" s="10">
        <v>44213.0</v>
      </c>
      <c r="H142" s="7" t="s">
        <v>648</v>
      </c>
      <c r="I142" s="11">
        <v>2.98E7</v>
      </c>
      <c r="J142" s="11"/>
      <c r="K142" s="11" t="str">
        <f>+'Hoja excel'!$I142+'Hoja excel'!$J142</f>
        <v>29,800,000</v>
      </c>
      <c r="L142" s="11" t="str">
        <f t="shared" si="17"/>
        <v>5,960,000</v>
      </c>
      <c r="M142" s="11" t="s">
        <v>452</v>
      </c>
      <c r="N142" s="7"/>
      <c r="O142" s="8" t="s">
        <v>269</v>
      </c>
      <c r="P142" s="8" t="s">
        <v>55</v>
      </c>
      <c r="Q142" s="7" t="s">
        <v>363</v>
      </c>
      <c r="R142" s="12" t="s">
        <v>43</v>
      </c>
      <c r="S142" s="11">
        <v>2.98E7</v>
      </c>
      <c r="T142" s="13">
        <v>0.09</v>
      </c>
      <c r="U142" s="14" t="s">
        <v>44</v>
      </c>
      <c r="V142" s="14" t="s">
        <v>45</v>
      </c>
      <c r="W142" s="8" t="s">
        <v>269</v>
      </c>
      <c r="X142" s="8" t="s">
        <v>55</v>
      </c>
      <c r="Y142" s="7" t="s">
        <v>649</v>
      </c>
      <c r="Z142" s="15"/>
      <c r="AA142" s="15" t="s">
        <v>47</v>
      </c>
      <c r="AB142" s="15" t="s">
        <v>35</v>
      </c>
      <c r="AC142" s="11" t="s">
        <v>48</v>
      </c>
      <c r="AD142" s="7" t="s">
        <v>650</v>
      </c>
      <c r="AE142" s="16"/>
      <c r="AF142" s="12" t="s">
        <v>50</v>
      </c>
    </row>
    <row r="143" ht="135.0" customHeight="1">
      <c r="A143" s="6" t="s">
        <v>651</v>
      </c>
      <c r="B143" s="7" t="s">
        <v>35</v>
      </c>
      <c r="C143" s="7" t="s">
        <v>36</v>
      </c>
      <c r="D143" s="8" t="s">
        <v>482</v>
      </c>
      <c r="E143" s="9">
        <v>44029.0</v>
      </c>
      <c r="F143" s="8">
        <v>44036.0</v>
      </c>
      <c r="G143" s="10">
        <v>44188.0</v>
      </c>
      <c r="H143" s="7" t="s">
        <v>87</v>
      </c>
      <c r="I143" s="11">
        <v>1.975E7</v>
      </c>
      <c r="J143" s="11"/>
      <c r="K143" s="11" t="str">
        <f>+'Hoja excel'!$I143+'Hoja excel'!$J143</f>
        <v>19,750,000</v>
      </c>
      <c r="L143" s="11" t="str">
        <f t="shared" ref="L143:L144" si="18">+I143/5</f>
        <v>3,950,000</v>
      </c>
      <c r="M143" s="11" t="s">
        <v>54</v>
      </c>
      <c r="N143" s="7"/>
      <c r="O143" s="8" t="s">
        <v>84</v>
      </c>
      <c r="P143" s="8" t="s">
        <v>55</v>
      </c>
      <c r="Q143" s="7" t="s">
        <v>363</v>
      </c>
      <c r="R143" s="12" t="s">
        <v>43</v>
      </c>
      <c r="S143" s="11">
        <v>4871666.0</v>
      </c>
      <c r="T143" s="13">
        <v>0.25</v>
      </c>
      <c r="U143" s="14" t="s">
        <v>44</v>
      </c>
      <c r="V143" s="14" t="s">
        <v>45</v>
      </c>
      <c r="W143" s="8" t="s">
        <v>84</v>
      </c>
      <c r="X143" s="8" t="s">
        <v>55</v>
      </c>
      <c r="Y143" s="7" t="s">
        <v>652</v>
      </c>
      <c r="Z143" s="15"/>
      <c r="AA143" s="15" t="s">
        <v>47</v>
      </c>
      <c r="AB143" s="15" t="s">
        <v>35</v>
      </c>
      <c r="AC143" s="11" t="s">
        <v>48</v>
      </c>
      <c r="AD143" s="7" t="s">
        <v>653</v>
      </c>
      <c r="AE143" s="16"/>
      <c r="AF143" s="12" t="s">
        <v>50</v>
      </c>
    </row>
    <row r="144" ht="135.0" customHeight="1">
      <c r="A144" s="6" t="s">
        <v>654</v>
      </c>
      <c r="B144" s="7" t="s">
        <v>35</v>
      </c>
      <c r="C144" s="7" t="s">
        <v>36</v>
      </c>
      <c r="D144" s="8" t="s">
        <v>344</v>
      </c>
      <c r="E144" s="8">
        <v>44028.0</v>
      </c>
      <c r="F144" s="8">
        <v>44034.0</v>
      </c>
      <c r="G144" s="10">
        <v>44186.0</v>
      </c>
      <c r="H144" s="7" t="s">
        <v>655</v>
      </c>
      <c r="I144" s="11">
        <v>1.23E7</v>
      </c>
      <c r="J144" s="11"/>
      <c r="K144" s="11" t="str">
        <f>+'Hoja excel'!$I144+'Hoja excel'!$J144</f>
        <v>12,300,000</v>
      </c>
      <c r="L144" s="11" t="str">
        <f t="shared" si="18"/>
        <v>2,460,000</v>
      </c>
      <c r="M144" s="11" t="s">
        <v>452</v>
      </c>
      <c r="N144" s="7"/>
      <c r="O144" s="8" t="s">
        <v>40</v>
      </c>
      <c r="P144" s="8" t="s">
        <v>55</v>
      </c>
      <c r="Q144" s="7" t="s">
        <v>363</v>
      </c>
      <c r="R144" s="12" t="s">
        <v>43</v>
      </c>
      <c r="S144" s="11">
        <v>3198000.0</v>
      </c>
      <c r="T144" s="13">
        <v>0.26</v>
      </c>
      <c r="U144" s="14" t="s">
        <v>44</v>
      </c>
      <c r="V144" s="14" t="s">
        <v>45</v>
      </c>
      <c r="W144" s="8" t="s">
        <v>40</v>
      </c>
      <c r="X144" s="8" t="s">
        <v>55</v>
      </c>
      <c r="Y144" s="7" t="s">
        <v>656</v>
      </c>
      <c r="Z144" s="15"/>
      <c r="AA144" s="15" t="s">
        <v>47</v>
      </c>
      <c r="AB144" s="15" t="s">
        <v>35</v>
      </c>
      <c r="AC144" s="11" t="s">
        <v>48</v>
      </c>
      <c r="AD144" s="7" t="s">
        <v>657</v>
      </c>
      <c r="AE144" s="16"/>
      <c r="AF144" s="12" t="s">
        <v>50</v>
      </c>
    </row>
    <row r="145" ht="135.0" customHeight="1">
      <c r="A145" s="6" t="s">
        <v>658</v>
      </c>
      <c r="B145" s="7" t="s">
        <v>35</v>
      </c>
      <c r="C145" s="7" t="s">
        <v>36</v>
      </c>
      <c r="D145" s="8" t="s">
        <v>659</v>
      </c>
      <c r="E145" s="9">
        <v>44033.0</v>
      </c>
      <c r="F145" s="8">
        <v>44035.0</v>
      </c>
      <c r="G145" s="10">
        <v>44187.0</v>
      </c>
      <c r="H145" s="7" t="s">
        <v>660</v>
      </c>
      <c r="I145" s="11">
        <v>9480000.0</v>
      </c>
      <c r="J145" s="11"/>
      <c r="K145" s="11" t="str">
        <f>+'Hoja excel'!$I145+'Hoja excel'!$J145</f>
        <v>9,480,000</v>
      </c>
      <c r="L145" s="11" t="str">
        <f t="shared" ref="L145:L149" si="19">+I145/4</f>
        <v>2,370,000</v>
      </c>
      <c r="M145" s="11" t="s">
        <v>54</v>
      </c>
      <c r="N145" s="7"/>
      <c r="O145" s="8" t="s">
        <v>40</v>
      </c>
      <c r="P145" s="8" t="s">
        <v>55</v>
      </c>
      <c r="Q145" s="7" t="s">
        <v>363</v>
      </c>
      <c r="R145" s="12" t="s">
        <v>43</v>
      </c>
      <c r="S145" s="11">
        <v>3002000.0</v>
      </c>
      <c r="T145" s="13">
        <v>0.32</v>
      </c>
      <c r="U145" s="12" t="s">
        <v>44</v>
      </c>
      <c r="V145" s="12" t="s">
        <v>45</v>
      </c>
      <c r="W145" s="8" t="s">
        <v>40</v>
      </c>
      <c r="X145" s="8" t="s">
        <v>55</v>
      </c>
      <c r="Y145" s="7" t="s">
        <v>661</v>
      </c>
      <c r="Z145" s="15"/>
      <c r="AA145" s="15" t="s">
        <v>47</v>
      </c>
      <c r="AB145" s="15" t="s">
        <v>35</v>
      </c>
      <c r="AC145" s="11" t="s">
        <v>48</v>
      </c>
      <c r="AD145" s="7" t="s">
        <v>662</v>
      </c>
      <c r="AE145" s="16"/>
      <c r="AF145" s="12" t="s">
        <v>50</v>
      </c>
    </row>
    <row r="146" ht="135.0" customHeight="1">
      <c r="A146" s="6" t="s">
        <v>663</v>
      </c>
      <c r="B146" s="7" t="s">
        <v>35</v>
      </c>
      <c r="C146" s="7" t="s">
        <v>36</v>
      </c>
      <c r="D146" s="8" t="s">
        <v>664</v>
      </c>
      <c r="E146" s="8">
        <v>44029.0</v>
      </c>
      <c r="F146" s="8">
        <v>44061.0</v>
      </c>
      <c r="G146" s="10">
        <v>44182.0</v>
      </c>
      <c r="H146" s="7" t="s">
        <v>665</v>
      </c>
      <c r="I146" s="11">
        <v>1.58E7</v>
      </c>
      <c r="J146" s="11"/>
      <c r="K146" s="11" t="str">
        <f>+'Hoja excel'!$I146+'Hoja excel'!$J146</f>
        <v>15,800,000</v>
      </c>
      <c r="L146" s="11" t="str">
        <f t="shared" si="19"/>
        <v>3,950,000</v>
      </c>
      <c r="M146" s="11" t="s">
        <v>54</v>
      </c>
      <c r="N146" s="7"/>
      <c r="O146" s="8" t="s">
        <v>84</v>
      </c>
      <c r="P146" s="8" t="s">
        <v>55</v>
      </c>
      <c r="Q146" s="7" t="s">
        <v>363</v>
      </c>
      <c r="R146" s="12" t="s">
        <v>43</v>
      </c>
      <c r="S146" s="11">
        <v>0.0</v>
      </c>
      <c r="T146" s="13">
        <v>0.0</v>
      </c>
      <c r="U146" s="14" t="s">
        <v>44</v>
      </c>
      <c r="V146" s="14" t="s">
        <v>45</v>
      </c>
      <c r="W146" s="8" t="s">
        <v>84</v>
      </c>
      <c r="X146" s="8" t="s">
        <v>55</v>
      </c>
      <c r="Y146" s="7" t="s">
        <v>666</v>
      </c>
      <c r="Z146" s="15"/>
      <c r="AA146" s="15" t="s">
        <v>47</v>
      </c>
      <c r="AB146" s="15" t="s">
        <v>35</v>
      </c>
      <c r="AC146" s="11" t="s">
        <v>48</v>
      </c>
      <c r="AD146" s="7" t="s">
        <v>667</v>
      </c>
      <c r="AE146" s="16"/>
      <c r="AF146" s="12" t="s">
        <v>50</v>
      </c>
    </row>
    <row r="147" ht="135.0" customHeight="1">
      <c r="A147" s="6" t="s">
        <v>668</v>
      </c>
      <c r="B147" s="7" t="s">
        <v>35</v>
      </c>
      <c r="C147" s="7" t="s">
        <v>36</v>
      </c>
      <c r="D147" s="8" t="s">
        <v>74</v>
      </c>
      <c r="E147" s="9">
        <v>44029.0</v>
      </c>
      <c r="F147" s="8">
        <v>44056.0</v>
      </c>
      <c r="G147" s="10">
        <v>44177.0</v>
      </c>
      <c r="H147" s="7" t="s">
        <v>669</v>
      </c>
      <c r="I147" s="11">
        <v>1.9662788E7</v>
      </c>
      <c r="J147" s="11"/>
      <c r="K147" s="11" t="str">
        <f>+'Hoja excel'!$I147+'Hoja excel'!$J147</f>
        <v>19,662,788</v>
      </c>
      <c r="L147" s="11" t="str">
        <f t="shared" si="19"/>
        <v>4,915,697</v>
      </c>
      <c r="M147" s="11" t="s">
        <v>54</v>
      </c>
      <c r="N147" s="7"/>
      <c r="O147" s="8" t="s">
        <v>40</v>
      </c>
      <c r="P147" s="8" t="s">
        <v>41</v>
      </c>
      <c r="Q147" s="7" t="s">
        <v>363</v>
      </c>
      <c r="R147" s="12" t="s">
        <v>43</v>
      </c>
      <c r="S147" s="11">
        <v>2949418.0</v>
      </c>
      <c r="T147" s="13">
        <v>0.15</v>
      </c>
      <c r="U147" s="14" t="s">
        <v>44</v>
      </c>
      <c r="V147" s="14" t="s">
        <v>45</v>
      </c>
      <c r="W147" s="8" t="s">
        <v>40</v>
      </c>
      <c r="X147" s="8" t="s">
        <v>41</v>
      </c>
      <c r="Y147" s="7" t="s">
        <v>670</v>
      </c>
      <c r="Z147" s="15"/>
      <c r="AA147" s="15" t="s">
        <v>47</v>
      </c>
      <c r="AB147" s="15" t="s">
        <v>35</v>
      </c>
      <c r="AC147" s="11" t="s">
        <v>48</v>
      </c>
      <c r="AD147" s="7" t="s">
        <v>671</v>
      </c>
      <c r="AE147" s="16"/>
      <c r="AF147" s="12" t="s">
        <v>50</v>
      </c>
    </row>
    <row r="148" ht="135.0" customHeight="1">
      <c r="A148" s="6" t="s">
        <v>672</v>
      </c>
      <c r="B148" s="7" t="s">
        <v>35</v>
      </c>
      <c r="C148" s="7" t="s">
        <v>36</v>
      </c>
      <c r="D148" s="8" t="s">
        <v>673</v>
      </c>
      <c r="E148" s="8">
        <v>44061.0</v>
      </c>
      <c r="F148" s="8">
        <v>44067.0</v>
      </c>
      <c r="G148" s="10">
        <v>44188.0</v>
      </c>
      <c r="H148" s="7" t="s">
        <v>674</v>
      </c>
      <c r="I148" s="11">
        <v>9480000.0</v>
      </c>
      <c r="J148" s="11"/>
      <c r="K148" s="11" t="str">
        <f>+'Hoja excel'!$I148+'Hoja excel'!$J148</f>
        <v>9,480,000</v>
      </c>
      <c r="L148" s="11" t="str">
        <f t="shared" si="19"/>
        <v>2,370,000</v>
      </c>
      <c r="M148" s="11" t="s">
        <v>54</v>
      </c>
      <c r="N148" s="7"/>
      <c r="O148" s="8" t="s">
        <v>84</v>
      </c>
      <c r="P148" s="8" t="s">
        <v>55</v>
      </c>
      <c r="Q148" s="7" t="s">
        <v>363</v>
      </c>
      <c r="R148" s="12" t="s">
        <v>43</v>
      </c>
      <c r="S148" s="11">
        <v>553000.0</v>
      </c>
      <c r="T148" s="13">
        <v>0.06</v>
      </c>
      <c r="U148" s="14" t="s">
        <v>44</v>
      </c>
      <c r="V148" s="14" t="s">
        <v>45</v>
      </c>
      <c r="W148" s="8" t="s">
        <v>84</v>
      </c>
      <c r="X148" s="8" t="s">
        <v>55</v>
      </c>
      <c r="Y148" s="7" t="s">
        <v>675</v>
      </c>
      <c r="Z148" s="15"/>
      <c r="AA148" s="15" t="s">
        <v>47</v>
      </c>
      <c r="AB148" s="15" t="s">
        <v>35</v>
      </c>
      <c r="AC148" s="11" t="s">
        <v>48</v>
      </c>
      <c r="AD148" s="7" t="s">
        <v>676</v>
      </c>
      <c r="AE148" s="16"/>
      <c r="AF148" s="12" t="s">
        <v>50</v>
      </c>
    </row>
    <row r="149" ht="135.0" customHeight="1">
      <c r="A149" s="6" t="s">
        <v>677</v>
      </c>
      <c r="B149" s="7" t="s">
        <v>35</v>
      </c>
      <c r="C149" s="7" t="s">
        <v>36</v>
      </c>
      <c r="D149" s="8" t="s">
        <v>678</v>
      </c>
      <c r="E149" s="9">
        <v>44035.0</v>
      </c>
      <c r="F149" s="8">
        <v>44057.0</v>
      </c>
      <c r="G149" s="10">
        <v>44178.0</v>
      </c>
      <c r="H149" s="7" t="s">
        <v>679</v>
      </c>
      <c r="I149" s="11">
        <v>9480000.0</v>
      </c>
      <c r="J149" s="11"/>
      <c r="K149" s="11" t="str">
        <f>+'Hoja excel'!$I149+'Hoja excel'!$J149</f>
        <v>9,480,000</v>
      </c>
      <c r="L149" s="11" t="str">
        <f t="shared" si="19"/>
        <v>2,370,000</v>
      </c>
      <c r="M149" s="11" t="s">
        <v>54</v>
      </c>
      <c r="N149" s="7"/>
      <c r="O149" s="8" t="s">
        <v>40</v>
      </c>
      <c r="P149" s="8" t="s">
        <v>55</v>
      </c>
      <c r="Q149" s="7" t="s">
        <v>363</v>
      </c>
      <c r="R149" s="12" t="s">
        <v>43</v>
      </c>
      <c r="S149" s="11">
        <v>1343000.0</v>
      </c>
      <c r="T149" s="13">
        <v>0.14</v>
      </c>
      <c r="U149" s="14" t="s">
        <v>44</v>
      </c>
      <c r="V149" s="14" t="s">
        <v>45</v>
      </c>
      <c r="W149" s="8" t="s">
        <v>40</v>
      </c>
      <c r="X149" s="8" t="s">
        <v>55</v>
      </c>
      <c r="Y149" s="7" t="s">
        <v>680</v>
      </c>
      <c r="Z149" s="15"/>
      <c r="AA149" s="15" t="s">
        <v>47</v>
      </c>
      <c r="AB149" s="15" t="s">
        <v>35</v>
      </c>
      <c r="AC149" s="11" t="s">
        <v>48</v>
      </c>
      <c r="AD149" s="7" t="s">
        <v>681</v>
      </c>
      <c r="AE149" s="16"/>
      <c r="AF149" s="12" t="s">
        <v>50</v>
      </c>
    </row>
    <row r="150" ht="135.0" customHeight="1">
      <c r="A150" s="6" t="s">
        <v>682</v>
      </c>
      <c r="B150" s="7" t="s">
        <v>683</v>
      </c>
      <c r="C150" s="7" t="s">
        <v>36</v>
      </c>
      <c r="D150" s="8" t="s">
        <v>684</v>
      </c>
      <c r="E150" s="8">
        <v>44026.0</v>
      </c>
      <c r="F150" s="8">
        <v>44028.0</v>
      </c>
      <c r="G150" s="10">
        <v>44056.0</v>
      </c>
      <c r="H150" s="7" t="s">
        <v>685</v>
      </c>
      <c r="I150" s="11">
        <v>1.160488E7</v>
      </c>
      <c r="J150" s="11"/>
      <c r="K150" s="11" t="str">
        <f>+'Hoja excel'!$I150+'Hoja excel'!$J150</f>
        <v>11,604,880</v>
      </c>
      <c r="L150" s="11">
        <v>1.160488E7</v>
      </c>
      <c r="M150" s="11" t="s">
        <v>686</v>
      </c>
      <c r="N150" s="7"/>
      <c r="O150" s="8" t="s">
        <v>626</v>
      </c>
      <c r="P150" s="8" t="s">
        <v>55</v>
      </c>
      <c r="Q150" s="7" t="s">
        <v>687</v>
      </c>
      <c r="R150" s="12" t="s">
        <v>328</v>
      </c>
      <c r="S150" s="11">
        <v>0.0</v>
      </c>
      <c r="T150" s="13">
        <v>0.0</v>
      </c>
      <c r="U150" s="12" t="s">
        <v>44</v>
      </c>
      <c r="V150" s="14">
        <v>0.0</v>
      </c>
      <c r="W150" s="8" t="s">
        <v>626</v>
      </c>
      <c r="X150" s="8" t="s">
        <v>55</v>
      </c>
      <c r="Y150" s="7" t="s">
        <v>688</v>
      </c>
      <c r="Z150" s="15"/>
      <c r="AA150" s="15" t="s">
        <v>331</v>
      </c>
      <c r="AB150" s="15" t="s">
        <v>683</v>
      </c>
      <c r="AC150" s="11" t="s">
        <v>689</v>
      </c>
      <c r="AD150" s="7" t="s">
        <v>690</v>
      </c>
      <c r="AE150" s="16"/>
      <c r="AF150" s="12" t="s">
        <v>50</v>
      </c>
    </row>
    <row r="151" ht="135.0" customHeight="1">
      <c r="A151" s="6" t="s">
        <v>691</v>
      </c>
      <c r="B151" s="7" t="s">
        <v>35</v>
      </c>
      <c r="C151" s="7" t="s">
        <v>36</v>
      </c>
      <c r="D151" s="8" t="s">
        <v>692</v>
      </c>
      <c r="E151" s="9">
        <v>44035.0</v>
      </c>
      <c r="F151" s="8">
        <v>44043.0</v>
      </c>
      <c r="G151" s="10">
        <v>44165.0</v>
      </c>
      <c r="H151" s="7" t="s">
        <v>693</v>
      </c>
      <c r="I151" s="11">
        <v>1.96E7</v>
      </c>
      <c r="J151" s="11"/>
      <c r="K151" s="11" t="str">
        <f>+'Hoja excel'!$I151+'Hoja excel'!$J151</f>
        <v>19,600,000</v>
      </c>
      <c r="L151" s="11" t="str">
        <f t="shared" ref="L151:L154" si="20">+I151/4</f>
        <v>4,900,000</v>
      </c>
      <c r="M151" s="11" t="s">
        <v>54</v>
      </c>
      <c r="N151" s="7"/>
      <c r="O151" s="8" t="s">
        <v>40</v>
      </c>
      <c r="P151" s="8" t="s">
        <v>55</v>
      </c>
      <c r="Q151" s="7" t="s">
        <v>363</v>
      </c>
      <c r="R151" s="12" t="s">
        <v>43</v>
      </c>
      <c r="S151" s="11">
        <v>4900000.0</v>
      </c>
      <c r="T151" s="13">
        <v>0.25</v>
      </c>
      <c r="U151" s="14" t="s">
        <v>44</v>
      </c>
      <c r="V151" s="14" t="s">
        <v>45</v>
      </c>
      <c r="W151" s="8" t="s">
        <v>40</v>
      </c>
      <c r="X151" s="8" t="s">
        <v>55</v>
      </c>
      <c r="Y151" s="7" t="s">
        <v>419</v>
      </c>
      <c r="Z151" s="15"/>
      <c r="AA151" s="15" t="s">
        <v>47</v>
      </c>
      <c r="AB151" s="15" t="s">
        <v>35</v>
      </c>
      <c r="AC151" s="11" t="s">
        <v>48</v>
      </c>
      <c r="AD151" s="7" t="s">
        <v>694</v>
      </c>
      <c r="AE151" s="16"/>
      <c r="AF151" s="12" t="s">
        <v>50</v>
      </c>
    </row>
    <row r="152" ht="135.0" customHeight="1">
      <c r="A152" s="6" t="s">
        <v>695</v>
      </c>
      <c r="B152" s="7" t="s">
        <v>35</v>
      </c>
      <c r="C152" s="7" t="s">
        <v>36</v>
      </c>
      <c r="D152" s="8" t="s">
        <v>696</v>
      </c>
      <c r="E152" s="8">
        <v>44046.0</v>
      </c>
      <c r="F152" s="8">
        <v>44056.0</v>
      </c>
      <c r="G152" s="10">
        <v>44177.0</v>
      </c>
      <c r="H152" s="7" t="s">
        <v>697</v>
      </c>
      <c r="I152" s="11">
        <v>9480000.0</v>
      </c>
      <c r="J152" s="11"/>
      <c r="K152" s="11" t="str">
        <f>+'Hoja excel'!$I152+'Hoja excel'!$J152</f>
        <v>9,480,000</v>
      </c>
      <c r="L152" s="11" t="str">
        <f t="shared" si="20"/>
        <v>2,370,000</v>
      </c>
      <c r="M152" s="11" t="s">
        <v>54</v>
      </c>
      <c r="N152" s="7"/>
      <c r="O152" s="8" t="s">
        <v>40</v>
      </c>
      <c r="P152" s="8" t="s">
        <v>55</v>
      </c>
      <c r="Q152" s="7" t="s">
        <v>363</v>
      </c>
      <c r="R152" s="12" t="s">
        <v>43</v>
      </c>
      <c r="S152" s="11">
        <v>1422000.0</v>
      </c>
      <c r="T152" s="13">
        <v>0.15</v>
      </c>
      <c r="U152" s="14" t="s">
        <v>44</v>
      </c>
      <c r="V152" s="14" t="s">
        <v>45</v>
      </c>
      <c r="W152" s="8" t="s">
        <v>40</v>
      </c>
      <c r="X152" s="8" t="s">
        <v>55</v>
      </c>
      <c r="Y152" s="7" t="s">
        <v>698</v>
      </c>
      <c r="Z152" s="15"/>
      <c r="AA152" s="15" t="s">
        <v>47</v>
      </c>
      <c r="AB152" s="15" t="s">
        <v>35</v>
      </c>
      <c r="AC152" s="11" t="s">
        <v>48</v>
      </c>
      <c r="AD152" s="7" t="s">
        <v>699</v>
      </c>
      <c r="AE152" s="16"/>
      <c r="AF152" s="12" t="s">
        <v>50</v>
      </c>
    </row>
    <row r="153" ht="135.0" customHeight="1">
      <c r="A153" s="6" t="s">
        <v>700</v>
      </c>
      <c r="B153" s="7" t="s">
        <v>35</v>
      </c>
      <c r="C153" s="7" t="s">
        <v>36</v>
      </c>
      <c r="D153" s="8" t="s">
        <v>701</v>
      </c>
      <c r="E153" s="9">
        <v>44043.0</v>
      </c>
      <c r="F153" s="8">
        <v>44056.0</v>
      </c>
      <c r="G153" s="10">
        <v>44177.0</v>
      </c>
      <c r="H153" s="7" t="s">
        <v>702</v>
      </c>
      <c r="I153" s="11">
        <v>1.96E7</v>
      </c>
      <c r="J153" s="11"/>
      <c r="K153" s="11" t="str">
        <f>+'Hoja excel'!$I153+'Hoja excel'!$J153</f>
        <v>19,600,000</v>
      </c>
      <c r="L153" s="11" t="str">
        <f t="shared" si="20"/>
        <v>4,900,000</v>
      </c>
      <c r="M153" s="11" t="s">
        <v>54</v>
      </c>
      <c r="N153" s="7"/>
      <c r="O153" s="8" t="s">
        <v>40</v>
      </c>
      <c r="P153" s="8" t="s">
        <v>41</v>
      </c>
      <c r="Q153" s="7" t="s">
        <v>363</v>
      </c>
      <c r="R153" s="12" t="s">
        <v>43</v>
      </c>
      <c r="S153" s="11">
        <v>2940000.0</v>
      </c>
      <c r="T153" s="13">
        <v>0.15</v>
      </c>
      <c r="U153" s="14" t="s">
        <v>44</v>
      </c>
      <c r="V153" s="14" t="s">
        <v>45</v>
      </c>
      <c r="W153" s="8" t="s">
        <v>40</v>
      </c>
      <c r="X153" s="8" t="s">
        <v>41</v>
      </c>
      <c r="Y153" s="7" t="s">
        <v>703</v>
      </c>
      <c r="Z153" s="15"/>
      <c r="AA153" s="15" t="s">
        <v>47</v>
      </c>
      <c r="AB153" s="15" t="s">
        <v>35</v>
      </c>
      <c r="AC153" s="11" t="s">
        <v>48</v>
      </c>
      <c r="AD153" s="7" t="s">
        <v>704</v>
      </c>
      <c r="AE153" s="16"/>
      <c r="AF153" s="12" t="s">
        <v>50</v>
      </c>
    </row>
    <row r="154" ht="135.0" customHeight="1">
      <c r="A154" s="6" t="s">
        <v>705</v>
      </c>
      <c r="B154" s="7" t="s">
        <v>35</v>
      </c>
      <c r="C154" s="7" t="s">
        <v>36</v>
      </c>
      <c r="D154" s="8" t="s">
        <v>706</v>
      </c>
      <c r="E154" s="8">
        <v>44043.0</v>
      </c>
      <c r="F154" s="8">
        <v>44056.0</v>
      </c>
      <c r="G154" s="10">
        <v>44177.0</v>
      </c>
      <c r="H154" s="7" t="s">
        <v>707</v>
      </c>
      <c r="I154" s="11">
        <v>1.334E7</v>
      </c>
      <c r="J154" s="11"/>
      <c r="K154" s="11" t="str">
        <f>+'Hoja excel'!$I154+'Hoja excel'!$J154</f>
        <v>13,340,000</v>
      </c>
      <c r="L154" s="11" t="str">
        <f t="shared" si="20"/>
        <v>3,335,000</v>
      </c>
      <c r="M154" s="11" t="s">
        <v>54</v>
      </c>
      <c r="N154" s="7"/>
      <c r="O154" s="8" t="s">
        <v>40</v>
      </c>
      <c r="P154" s="8" t="s">
        <v>55</v>
      </c>
      <c r="Q154" s="7" t="s">
        <v>363</v>
      </c>
      <c r="R154" s="12" t="s">
        <v>43</v>
      </c>
      <c r="S154" s="11">
        <v>2001000.0</v>
      </c>
      <c r="T154" s="13">
        <v>0.15</v>
      </c>
      <c r="U154" s="12" t="s">
        <v>44</v>
      </c>
      <c r="V154" s="12" t="s">
        <v>45</v>
      </c>
      <c r="W154" s="8" t="s">
        <v>40</v>
      </c>
      <c r="X154" s="8" t="s">
        <v>55</v>
      </c>
      <c r="Y154" s="7" t="s">
        <v>708</v>
      </c>
      <c r="Z154" s="15"/>
      <c r="AA154" s="15" t="s">
        <v>47</v>
      </c>
      <c r="AB154" s="15" t="s">
        <v>35</v>
      </c>
      <c r="AC154" s="11" t="s">
        <v>48</v>
      </c>
      <c r="AD154" s="7" t="s">
        <v>709</v>
      </c>
      <c r="AE154" s="16"/>
      <c r="AF154" s="12" t="s">
        <v>50</v>
      </c>
    </row>
    <row r="155" ht="135.0" customHeight="1">
      <c r="A155" s="6" t="s">
        <v>710</v>
      </c>
      <c r="B155" s="7" t="s">
        <v>35</v>
      </c>
      <c r="C155" s="7" t="s">
        <v>36</v>
      </c>
      <c r="D155" s="8" t="s">
        <v>37</v>
      </c>
      <c r="E155" s="9">
        <v>44043.0</v>
      </c>
      <c r="F155" s="8">
        <v>44056.0</v>
      </c>
      <c r="G155" s="10">
        <v>44208.0</v>
      </c>
      <c r="H155" s="7" t="s">
        <v>38</v>
      </c>
      <c r="I155" s="11">
        <v>3.57E7</v>
      </c>
      <c r="J155" s="11"/>
      <c r="K155" s="11" t="str">
        <f>+'Hoja excel'!$I155+'Hoja excel'!$J155</f>
        <v>35,700,000</v>
      </c>
      <c r="L155" s="11" t="str">
        <f>+I155/5</f>
        <v>7,140,000</v>
      </c>
      <c r="M155" s="11" t="s">
        <v>452</v>
      </c>
      <c r="N155" s="7"/>
      <c r="O155" s="8" t="s">
        <v>40</v>
      </c>
      <c r="P155" s="8" t="s">
        <v>41</v>
      </c>
      <c r="Q155" s="7" t="s">
        <v>363</v>
      </c>
      <c r="R155" s="12" t="s">
        <v>43</v>
      </c>
      <c r="S155" s="11">
        <v>4284000.0</v>
      </c>
      <c r="T155" s="13">
        <v>0.12</v>
      </c>
      <c r="U155" s="14" t="s">
        <v>44</v>
      </c>
      <c r="V155" s="14" t="s">
        <v>45</v>
      </c>
      <c r="W155" s="8" t="s">
        <v>40</v>
      </c>
      <c r="X155" s="8" t="s">
        <v>41</v>
      </c>
      <c r="Y155" s="7" t="s">
        <v>711</v>
      </c>
      <c r="Z155" s="15"/>
      <c r="AA155" s="15" t="s">
        <v>47</v>
      </c>
      <c r="AB155" s="15" t="s">
        <v>35</v>
      </c>
      <c r="AC155" s="11" t="s">
        <v>48</v>
      </c>
      <c r="AD155" s="7" t="s">
        <v>712</v>
      </c>
      <c r="AE155" s="16"/>
      <c r="AF155" s="12" t="s">
        <v>50</v>
      </c>
    </row>
    <row r="156" ht="135.0" customHeight="1">
      <c r="A156" s="6" t="s">
        <v>713</v>
      </c>
      <c r="B156" s="7" t="s">
        <v>35</v>
      </c>
      <c r="C156" s="7" t="s">
        <v>36</v>
      </c>
      <c r="D156" s="8" t="s">
        <v>714</v>
      </c>
      <c r="E156" s="8">
        <v>44054.0</v>
      </c>
      <c r="F156" s="8">
        <v>44061.0</v>
      </c>
      <c r="G156" s="10">
        <v>44182.0</v>
      </c>
      <c r="H156" s="7" t="s">
        <v>251</v>
      </c>
      <c r="I156" s="11">
        <v>9480000.0</v>
      </c>
      <c r="J156" s="11"/>
      <c r="K156" s="11" t="str">
        <f>+'Hoja excel'!$I156+'Hoja excel'!$J156</f>
        <v>9,480,000</v>
      </c>
      <c r="L156" s="11" t="str">
        <f t="shared" ref="L156:L170" si="21">+I156/4</f>
        <v>2,370,000</v>
      </c>
      <c r="M156" s="11" t="s">
        <v>54</v>
      </c>
      <c r="N156" s="7"/>
      <c r="O156" s="8" t="s">
        <v>40</v>
      </c>
      <c r="P156" s="8" t="s">
        <v>41</v>
      </c>
      <c r="Q156" s="7" t="s">
        <v>363</v>
      </c>
      <c r="R156" s="12" t="s">
        <v>43</v>
      </c>
      <c r="S156" s="11">
        <v>0.0</v>
      </c>
      <c r="T156" s="13">
        <v>0.0</v>
      </c>
      <c r="U156" s="14" t="s">
        <v>44</v>
      </c>
      <c r="V156" s="14" t="s">
        <v>45</v>
      </c>
      <c r="W156" s="8" t="s">
        <v>40</v>
      </c>
      <c r="X156" s="8" t="s">
        <v>41</v>
      </c>
      <c r="Y156" s="7" t="s">
        <v>715</v>
      </c>
      <c r="Z156" s="15"/>
      <c r="AA156" s="15" t="s">
        <v>47</v>
      </c>
      <c r="AB156" s="15" t="s">
        <v>35</v>
      </c>
      <c r="AC156" s="11" t="s">
        <v>48</v>
      </c>
      <c r="AD156" s="7" t="s">
        <v>716</v>
      </c>
      <c r="AE156" s="16"/>
      <c r="AF156" s="12" t="s">
        <v>50</v>
      </c>
    </row>
    <row r="157" ht="135.0" customHeight="1">
      <c r="A157" s="6" t="s">
        <v>717</v>
      </c>
      <c r="B157" s="7" t="s">
        <v>35</v>
      </c>
      <c r="C157" s="7" t="s">
        <v>36</v>
      </c>
      <c r="D157" s="8" t="s">
        <v>714</v>
      </c>
      <c r="E157" s="9">
        <v>44061.0</v>
      </c>
      <c r="F157" s="8">
        <v>44067.0</v>
      </c>
      <c r="G157" s="10">
        <v>44188.0</v>
      </c>
      <c r="H157" s="7" t="s">
        <v>718</v>
      </c>
      <c r="I157" s="11">
        <v>9480000.0</v>
      </c>
      <c r="J157" s="11"/>
      <c r="K157" s="11" t="str">
        <f>+'Hoja excel'!$I157+'Hoja excel'!$J157</f>
        <v>9,480,000</v>
      </c>
      <c r="L157" s="11" t="str">
        <f t="shared" si="21"/>
        <v>2,370,000</v>
      </c>
      <c r="M157" s="11" t="s">
        <v>54</v>
      </c>
      <c r="N157" s="7"/>
      <c r="O157" s="8" t="s">
        <v>40</v>
      </c>
      <c r="P157" s="8" t="s">
        <v>41</v>
      </c>
      <c r="Q157" s="7" t="s">
        <v>363</v>
      </c>
      <c r="R157" s="12" t="s">
        <v>43</v>
      </c>
      <c r="S157" s="11">
        <v>553000.0</v>
      </c>
      <c r="T157" s="13">
        <v>0.06</v>
      </c>
      <c r="U157" s="14" t="s">
        <v>44</v>
      </c>
      <c r="V157" s="14" t="s">
        <v>45</v>
      </c>
      <c r="W157" s="8" t="s">
        <v>40</v>
      </c>
      <c r="X157" s="8" t="s">
        <v>41</v>
      </c>
      <c r="Y157" s="7" t="s">
        <v>675</v>
      </c>
      <c r="Z157" s="15"/>
      <c r="AA157" s="15" t="s">
        <v>47</v>
      </c>
      <c r="AB157" s="15" t="s">
        <v>35</v>
      </c>
      <c r="AC157" s="11" t="s">
        <v>48</v>
      </c>
      <c r="AD157" s="7" t="s">
        <v>719</v>
      </c>
      <c r="AE157" s="16"/>
      <c r="AF157" s="12" t="s">
        <v>50</v>
      </c>
    </row>
    <row r="158" ht="135.0" customHeight="1">
      <c r="A158" s="6" t="s">
        <v>720</v>
      </c>
      <c r="B158" s="7" t="s">
        <v>35</v>
      </c>
      <c r="C158" s="7" t="s">
        <v>36</v>
      </c>
      <c r="D158" s="8" t="s">
        <v>119</v>
      </c>
      <c r="E158" s="8">
        <v>44054.0</v>
      </c>
      <c r="F158" s="8">
        <v>44062.0</v>
      </c>
      <c r="G158" s="10">
        <v>44183.0</v>
      </c>
      <c r="H158" s="7" t="s">
        <v>721</v>
      </c>
      <c r="I158" s="11">
        <v>1.016E7</v>
      </c>
      <c r="J158" s="11"/>
      <c r="K158" s="11" t="str">
        <f>+'Hoja excel'!$I158+'Hoja excel'!$J158</f>
        <v>10,160,000</v>
      </c>
      <c r="L158" s="11" t="str">
        <f t="shared" si="21"/>
        <v>2,540,000</v>
      </c>
      <c r="M158" s="11" t="s">
        <v>54</v>
      </c>
      <c r="N158" s="7"/>
      <c r="O158" s="8" t="s">
        <v>40</v>
      </c>
      <c r="P158" s="8" t="s">
        <v>41</v>
      </c>
      <c r="Q158" s="7" t="s">
        <v>363</v>
      </c>
      <c r="R158" s="12" t="s">
        <v>43</v>
      </c>
      <c r="S158" s="11">
        <v>1016000.0</v>
      </c>
      <c r="T158" s="13">
        <v>0.1</v>
      </c>
      <c r="U158" s="14" t="s">
        <v>44</v>
      </c>
      <c r="V158" s="14" t="s">
        <v>45</v>
      </c>
      <c r="W158" s="8" t="s">
        <v>40</v>
      </c>
      <c r="X158" s="8" t="s">
        <v>41</v>
      </c>
      <c r="Y158" s="7" t="s">
        <v>722</v>
      </c>
      <c r="Z158" s="15"/>
      <c r="AA158" s="15" t="s">
        <v>47</v>
      </c>
      <c r="AB158" s="15" t="s">
        <v>35</v>
      </c>
      <c r="AC158" s="11" t="s">
        <v>48</v>
      </c>
      <c r="AD158" s="7" t="s">
        <v>723</v>
      </c>
      <c r="AE158" s="16"/>
      <c r="AF158" s="12" t="s">
        <v>50</v>
      </c>
    </row>
    <row r="159" ht="135.0" customHeight="1">
      <c r="A159" s="6" t="s">
        <v>724</v>
      </c>
      <c r="B159" s="7" t="s">
        <v>35</v>
      </c>
      <c r="C159" s="7" t="s">
        <v>36</v>
      </c>
      <c r="D159" s="8" t="s">
        <v>725</v>
      </c>
      <c r="E159" s="9">
        <v>44055.0</v>
      </c>
      <c r="F159" s="8">
        <v>44062.0</v>
      </c>
      <c r="G159" s="10">
        <v>44183.0</v>
      </c>
      <c r="H159" s="7" t="s">
        <v>726</v>
      </c>
      <c r="I159" s="11">
        <v>2.036E7</v>
      </c>
      <c r="J159" s="11"/>
      <c r="K159" s="11" t="str">
        <f>+'Hoja excel'!$I159+'Hoja excel'!$J159</f>
        <v>20,360,000</v>
      </c>
      <c r="L159" s="11" t="str">
        <f t="shared" si="21"/>
        <v>5,090,000</v>
      </c>
      <c r="M159" s="11" t="s">
        <v>54</v>
      </c>
      <c r="N159" s="7"/>
      <c r="O159" s="8" t="s">
        <v>40</v>
      </c>
      <c r="P159" s="8" t="s">
        <v>41</v>
      </c>
      <c r="Q159" s="7" t="s">
        <v>363</v>
      </c>
      <c r="R159" s="12" t="s">
        <v>43</v>
      </c>
      <c r="S159" s="11">
        <v>2036000.0</v>
      </c>
      <c r="T159" s="13">
        <v>0.1</v>
      </c>
      <c r="U159" s="14" t="s">
        <v>44</v>
      </c>
      <c r="V159" s="14" t="s">
        <v>45</v>
      </c>
      <c r="W159" s="8" t="s">
        <v>40</v>
      </c>
      <c r="X159" s="8" t="s">
        <v>41</v>
      </c>
      <c r="Y159" s="7" t="s">
        <v>727</v>
      </c>
      <c r="Z159" s="15"/>
      <c r="AA159" s="15" t="s">
        <v>47</v>
      </c>
      <c r="AB159" s="15" t="s">
        <v>35</v>
      </c>
      <c r="AC159" s="11" t="s">
        <v>48</v>
      </c>
      <c r="AD159" s="7" t="s">
        <v>728</v>
      </c>
      <c r="AE159" s="16"/>
      <c r="AF159" s="12" t="s">
        <v>50</v>
      </c>
    </row>
    <row r="160" ht="135.0" customHeight="1">
      <c r="A160" s="6" t="s">
        <v>729</v>
      </c>
      <c r="B160" s="7" t="s">
        <v>35</v>
      </c>
      <c r="C160" s="7" t="s">
        <v>36</v>
      </c>
      <c r="D160" s="8" t="s">
        <v>730</v>
      </c>
      <c r="E160" s="8">
        <v>44057.0</v>
      </c>
      <c r="F160" s="8">
        <v>44062.0</v>
      </c>
      <c r="G160" s="10">
        <v>44183.0</v>
      </c>
      <c r="H160" s="7" t="s">
        <v>731</v>
      </c>
      <c r="I160" s="11">
        <v>1.0532E7</v>
      </c>
      <c r="J160" s="11"/>
      <c r="K160" s="11" t="str">
        <f>+'Hoja excel'!$I160+'Hoja excel'!$J160</f>
        <v>10,532,000</v>
      </c>
      <c r="L160" s="11" t="str">
        <f t="shared" si="21"/>
        <v>2,633,000</v>
      </c>
      <c r="M160" s="11" t="s">
        <v>54</v>
      </c>
      <c r="N160" s="7"/>
      <c r="O160" s="8" t="s">
        <v>40</v>
      </c>
      <c r="P160" s="8" t="s">
        <v>55</v>
      </c>
      <c r="Q160" s="7" t="s">
        <v>363</v>
      </c>
      <c r="R160" s="12" t="s">
        <v>43</v>
      </c>
      <c r="S160" s="11">
        <v>1053200.0</v>
      </c>
      <c r="T160" s="13">
        <v>0.1</v>
      </c>
      <c r="U160" s="12" t="s">
        <v>44</v>
      </c>
      <c r="V160" s="12" t="s">
        <v>45</v>
      </c>
      <c r="W160" s="8" t="s">
        <v>40</v>
      </c>
      <c r="X160" s="8" t="s">
        <v>55</v>
      </c>
      <c r="Y160" s="7" t="s">
        <v>732</v>
      </c>
      <c r="Z160" s="15"/>
      <c r="AA160" s="15" t="s">
        <v>47</v>
      </c>
      <c r="AB160" s="15" t="s">
        <v>35</v>
      </c>
      <c r="AC160" s="11" t="s">
        <v>48</v>
      </c>
      <c r="AD160" s="7" t="s">
        <v>733</v>
      </c>
      <c r="AE160" s="16"/>
      <c r="AF160" s="12" t="s">
        <v>50</v>
      </c>
    </row>
    <row r="161" ht="135.0" customHeight="1">
      <c r="A161" s="6" t="s">
        <v>734</v>
      </c>
      <c r="B161" s="7" t="s">
        <v>35</v>
      </c>
      <c r="C161" s="7" t="s">
        <v>36</v>
      </c>
      <c r="D161" s="8" t="s">
        <v>735</v>
      </c>
      <c r="E161" s="9">
        <v>44057.0</v>
      </c>
      <c r="F161" s="8">
        <v>44063.0</v>
      </c>
      <c r="G161" s="10">
        <v>44184.0</v>
      </c>
      <c r="H161" s="7" t="s">
        <v>736</v>
      </c>
      <c r="I161" s="11">
        <v>2.72E7</v>
      </c>
      <c r="J161" s="11"/>
      <c r="K161" s="11" t="str">
        <f>+'Hoja excel'!$I161+'Hoja excel'!$J161</f>
        <v>27,200,000</v>
      </c>
      <c r="L161" s="11" t="str">
        <f t="shared" si="21"/>
        <v>6,800,000</v>
      </c>
      <c r="M161" s="11" t="s">
        <v>54</v>
      </c>
      <c r="N161" s="7"/>
      <c r="O161" s="8" t="s">
        <v>40</v>
      </c>
      <c r="P161" s="8" t="s">
        <v>55</v>
      </c>
      <c r="Q161" s="7" t="s">
        <v>363</v>
      </c>
      <c r="R161" s="12" t="s">
        <v>43</v>
      </c>
      <c r="S161" s="11">
        <v>0.0</v>
      </c>
      <c r="T161" s="13">
        <v>0.0</v>
      </c>
      <c r="U161" s="12" t="s">
        <v>44</v>
      </c>
      <c r="V161" s="12" t="s">
        <v>45</v>
      </c>
      <c r="W161" s="8" t="s">
        <v>40</v>
      </c>
      <c r="X161" s="8" t="s">
        <v>55</v>
      </c>
      <c r="Y161" s="7" t="s">
        <v>737</v>
      </c>
      <c r="Z161" s="15"/>
      <c r="AA161" s="15" t="s">
        <v>47</v>
      </c>
      <c r="AB161" s="15" t="s">
        <v>35</v>
      </c>
      <c r="AC161" s="11" t="s">
        <v>48</v>
      </c>
      <c r="AD161" s="7" t="s">
        <v>738</v>
      </c>
      <c r="AE161" s="16"/>
      <c r="AF161" s="12" t="s">
        <v>50</v>
      </c>
    </row>
    <row r="162" ht="135.0" customHeight="1">
      <c r="A162" s="6" t="s">
        <v>739</v>
      </c>
      <c r="B162" s="7" t="s">
        <v>35</v>
      </c>
      <c r="C162" s="7" t="s">
        <v>36</v>
      </c>
      <c r="D162" s="8" t="s">
        <v>740</v>
      </c>
      <c r="E162" s="8">
        <v>44063.0</v>
      </c>
      <c r="F162" s="8">
        <v>44067.0</v>
      </c>
      <c r="G162" s="10">
        <v>44188.0</v>
      </c>
      <c r="H162" s="7" t="s">
        <v>305</v>
      </c>
      <c r="I162" s="11">
        <v>1.96E7</v>
      </c>
      <c r="J162" s="11"/>
      <c r="K162" s="11" t="str">
        <f>+'Hoja excel'!$I162+'Hoja excel'!$J162</f>
        <v>19,600,000</v>
      </c>
      <c r="L162" s="11" t="str">
        <f t="shared" si="21"/>
        <v>4,900,000</v>
      </c>
      <c r="M162" s="11" t="s">
        <v>54</v>
      </c>
      <c r="N162" s="7"/>
      <c r="O162" s="8" t="s">
        <v>40</v>
      </c>
      <c r="P162" s="8" t="s">
        <v>41</v>
      </c>
      <c r="Q162" s="7" t="s">
        <v>363</v>
      </c>
      <c r="R162" s="12" t="s">
        <v>43</v>
      </c>
      <c r="S162" s="11">
        <v>1143333.0</v>
      </c>
      <c r="T162" s="13">
        <v>0.06</v>
      </c>
      <c r="U162" s="14" t="s">
        <v>44</v>
      </c>
      <c r="V162" s="14" t="s">
        <v>45</v>
      </c>
      <c r="W162" s="8" t="s">
        <v>40</v>
      </c>
      <c r="X162" s="8" t="s">
        <v>41</v>
      </c>
      <c r="Y162" s="7" t="s">
        <v>741</v>
      </c>
      <c r="Z162" s="15"/>
      <c r="AA162" s="15" t="s">
        <v>47</v>
      </c>
      <c r="AB162" s="15" t="s">
        <v>35</v>
      </c>
      <c r="AC162" s="11" t="s">
        <v>48</v>
      </c>
      <c r="AD162" s="7" t="s">
        <v>742</v>
      </c>
      <c r="AE162" s="16"/>
      <c r="AF162" s="12" t="s">
        <v>50</v>
      </c>
    </row>
    <row r="163" ht="135.0" customHeight="1">
      <c r="A163" s="6" t="s">
        <v>743</v>
      </c>
      <c r="B163" s="7" t="s">
        <v>35</v>
      </c>
      <c r="C163" s="7" t="s">
        <v>36</v>
      </c>
      <c r="D163" s="8" t="s">
        <v>744</v>
      </c>
      <c r="E163" s="9">
        <v>44061.0</v>
      </c>
      <c r="F163" s="8">
        <v>44062.0</v>
      </c>
      <c r="G163" s="10">
        <v>44183.0</v>
      </c>
      <c r="H163" s="7" t="s">
        <v>745</v>
      </c>
      <c r="I163" s="11">
        <v>2.4E7</v>
      </c>
      <c r="J163" s="11"/>
      <c r="K163" s="11" t="str">
        <f>+'Hoja excel'!$I163+'Hoja excel'!$J163</f>
        <v>24,000,000</v>
      </c>
      <c r="L163" s="11" t="str">
        <f t="shared" si="21"/>
        <v>6,000,000</v>
      </c>
      <c r="M163" s="11" t="s">
        <v>54</v>
      </c>
      <c r="N163" s="7"/>
      <c r="O163" s="8" t="s">
        <v>40</v>
      </c>
      <c r="P163" s="8" t="s">
        <v>55</v>
      </c>
      <c r="Q163" s="7" t="s">
        <v>363</v>
      </c>
      <c r="R163" s="12" t="s">
        <v>43</v>
      </c>
      <c r="S163" s="11">
        <v>2400000.0</v>
      </c>
      <c r="T163" s="13">
        <v>0.1</v>
      </c>
      <c r="U163" s="14" t="s">
        <v>44</v>
      </c>
      <c r="V163" s="14" t="s">
        <v>45</v>
      </c>
      <c r="W163" s="8" t="s">
        <v>40</v>
      </c>
      <c r="X163" s="8" t="s">
        <v>55</v>
      </c>
      <c r="Y163" s="7" t="s">
        <v>746</v>
      </c>
      <c r="Z163" s="15"/>
      <c r="AA163" s="15" t="s">
        <v>47</v>
      </c>
      <c r="AB163" s="15" t="s">
        <v>35</v>
      </c>
      <c r="AC163" s="11" t="s">
        <v>48</v>
      </c>
      <c r="AD163" s="7" t="s">
        <v>747</v>
      </c>
      <c r="AE163" s="16"/>
      <c r="AF163" s="12" t="s">
        <v>50</v>
      </c>
    </row>
    <row r="164" ht="135.0" customHeight="1">
      <c r="A164" s="6" t="s">
        <v>748</v>
      </c>
      <c r="B164" s="7" t="s">
        <v>35</v>
      </c>
      <c r="C164" s="7" t="s">
        <v>36</v>
      </c>
      <c r="D164" s="8" t="s">
        <v>696</v>
      </c>
      <c r="E164" s="8">
        <v>44075.0</v>
      </c>
      <c r="F164" s="8">
        <v>44084.0</v>
      </c>
      <c r="G164" s="10">
        <v>44205.0</v>
      </c>
      <c r="H164" s="7" t="s">
        <v>749</v>
      </c>
      <c r="I164" s="11">
        <v>9480000.0</v>
      </c>
      <c r="J164" s="11"/>
      <c r="K164" s="11" t="str">
        <f>+'Hoja excel'!$I164+'Hoja excel'!$J164</f>
        <v>9,480,000</v>
      </c>
      <c r="L164" s="11" t="str">
        <f t="shared" si="21"/>
        <v>2,370,000</v>
      </c>
      <c r="M164" s="11" t="s">
        <v>54</v>
      </c>
      <c r="N164" s="7"/>
      <c r="O164" s="8" t="s">
        <v>40</v>
      </c>
      <c r="P164" s="8" t="s">
        <v>55</v>
      </c>
      <c r="Q164" s="7" t="s">
        <v>363</v>
      </c>
      <c r="R164" s="12" t="s">
        <v>43</v>
      </c>
      <c r="S164" s="11">
        <v>0.0</v>
      </c>
      <c r="T164" s="13">
        <v>0.0</v>
      </c>
      <c r="U164" s="12" t="s">
        <v>44</v>
      </c>
      <c r="V164" s="12" t="s">
        <v>45</v>
      </c>
      <c r="W164" s="8" t="s">
        <v>40</v>
      </c>
      <c r="X164" s="8" t="s">
        <v>55</v>
      </c>
      <c r="Y164" s="7" t="s">
        <v>715</v>
      </c>
      <c r="Z164" s="15"/>
      <c r="AA164" s="15" t="s">
        <v>47</v>
      </c>
      <c r="AB164" s="15" t="s">
        <v>35</v>
      </c>
      <c r="AC164" s="11" t="s">
        <v>48</v>
      </c>
      <c r="AD164" s="7" t="s">
        <v>750</v>
      </c>
      <c r="AE164" s="16"/>
      <c r="AF164" s="12" t="s">
        <v>50</v>
      </c>
    </row>
    <row r="165" ht="135.0" customHeight="1">
      <c r="A165" s="6" t="s">
        <v>751</v>
      </c>
      <c r="B165" s="7" t="s">
        <v>35</v>
      </c>
      <c r="C165" s="7" t="s">
        <v>36</v>
      </c>
      <c r="D165" s="8" t="s">
        <v>752</v>
      </c>
      <c r="E165" s="9">
        <v>44064.0</v>
      </c>
      <c r="F165" s="8">
        <v>44081.0</v>
      </c>
      <c r="G165" s="10">
        <v>44202.0</v>
      </c>
      <c r="H165" s="7" t="s">
        <v>753</v>
      </c>
      <c r="I165" s="11">
        <v>1.96E7</v>
      </c>
      <c r="J165" s="11"/>
      <c r="K165" s="11" t="str">
        <f>+'Hoja excel'!$I165+'Hoja excel'!$J165</f>
        <v>19,600,000</v>
      </c>
      <c r="L165" s="11" t="str">
        <f t="shared" si="21"/>
        <v>4,900,000</v>
      </c>
      <c r="M165" s="11" t="s">
        <v>54</v>
      </c>
      <c r="N165" s="7"/>
      <c r="O165" s="8" t="s">
        <v>40</v>
      </c>
      <c r="P165" s="8" t="s">
        <v>41</v>
      </c>
      <c r="Q165" s="7" t="s">
        <v>363</v>
      </c>
      <c r="R165" s="12" t="s">
        <v>43</v>
      </c>
      <c r="S165" s="11">
        <v>0.0</v>
      </c>
      <c r="T165" s="13">
        <v>0.0</v>
      </c>
      <c r="U165" s="14" t="s">
        <v>44</v>
      </c>
      <c r="V165" s="14" t="s">
        <v>45</v>
      </c>
      <c r="W165" s="8" t="s">
        <v>40</v>
      </c>
      <c r="X165" s="8" t="s">
        <v>41</v>
      </c>
      <c r="Y165" s="7" t="s">
        <v>754</v>
      </c>
      <c r="Z165" s="15"/>
      <c r="AA165" s="15" t="s">
        <v>47</v>
      </c>
      <c r="AB165" s="15" t="s">
        <v>35</v>
      </c>
      <c r="AC165" s="11" t="s">
        <v>48</v>
      </c>
      <c r="AD165" s="7" t="s">
        <v>755</v>
      </c>
      <c r="AE165" s="16"/>
      <c r="AF165" s="12" t="s">
        <v>50</v>
      </c>
    </row>
    <row r="166" ht="135.0" customHeight="1">
      <c r="A166" s="6" t="s">
        <v>756</v>
      </c>
      <c r="B166" s="7" t="s">
        <v>35</v>
      </c>
      <c r="C166" s="7" t="s">
        <v>36</v>
      </c>
      <c r="D166" s="8" t="s">
        <v>752</v>
      </c>
      <c r="E166" s="8">
        <v>44064.0</v>
      </c>
      <c r="F166" s="8">
        <v>44067.0</v>
      </c>
      <c r="G166" s="10">
        <v>44188.0</v>
      </c>
      <c r="H166" s="7" t="s">
        <v>757</v>
      </c>
      <c r="I166" s="11">
        <v>1.96E7</v>
      </c>
      <c r="J166" s="11"/>
      <c r="K166" s="11" t="str">
        <f>+'Hoja excel'!$I166+'Hoja excel'!$J166</f>
        <v>19,600,000</v>
      </c>
      <c r="L166" s="11" t="str">
        <f t="shared" si="21"/>
        <v>4,900,000</v>
      </c>
      <c r="M166" s="11" t="s">
        <v>54</v>
      </c>
      <c r="N166" s="7"/>
      <c r="O166" s="8" t="s">
        <v>40</v>
      </c>
      <c r="P166" s="8" t="s">
        <v>41</v>
      </c>
      <c r="Q166" s="7" t="s">
        <v>363</v>
      </c>
      <c r="R166" s="12" t="s">
        <v>43</v>
      </c>
      <c r="S166" s="11">
        <v>1143333.0</v>
      </c>
      <c r="T166" s="13">
        <v>0.06</v>
      </c>
      <c r="U166" s="12" t="s">
        <v>44</v>
      </c>
      <c r="V166" s="12" t="s">
        <v>45</v>
      </c>
      <c r="W166" s="8" t="s">
        <v>40</v>
      </c>
      <c r="X166" s="8" t="s">
        <v>41</v>
      </c>
      <c r="Y166" s="7" t="s">
        <v>758</v>
      </c>
      <c r="Z166" s="15"/>
      <c r="AA166" s="15" t="s">
        <v>47</v>
      </c>
      <c r="AB166" s="15" t="s">
        <v>35</v>
      </c>
      <c r="AC166" s="11" t="s">
        <v>48</v>
      </c>
      <c r="AD166" s="7" t="s">
        <v>759</v>
      </c>
      <c r="AE166" s="16"/>
      <c r="AF166" s="12" t="s">
        <v>50</v>
      </c>
    </row>
    <row r="167" ht="135.0" customHeight="1">
      <c r="A167" s="6" t="s">
        <v>760</v>
      </c>
      <c r="B167" s="7" t="s">
        <v>35</v>
      </c>
      <c r="C167" s="7" t="s">
        <v>36</v>
      </c>
      <c r="D167" s="8" t="s">
        <v>761</v>
      </c>
      <c r="E167" s="9">
        <v>44064.0</v>
      </c>
      <c r="F167" s="8">
        <v>44067.0</v>
      </c>
      <c r="G167" s="10">
        <v>44188.0</v>
      </c>
      <c r="H167" s="7" t="s">
        <v>762</v>
      </c>
      <c r="I167" s="11">
        <v>1.96E7</v>
      </c>
      <c r="J167" s="11"/>
      <c r="K167" s="11" t="str">
        <f>+'Hoja excel'!$I167+'Hoja excel'!$J167</f>
        <v>19,600,000</v>
      </c>
      <c r="L167" s="11" t="str">
        <f t="shared" si="21"/>
        <v>4,900,000</v>
      </c>
      <c r="M167" s="11" t="s">
        <v>54</v>
      </c>
      <c r="N167" s="7"/>
      <c r="O167" s="8" t="s">
        <v>40</v>
      </c>
      <c r="P167" s="8" t="s">
        <v>55</v>
      </c>
      <c r="Q167" s="7" t="s">
        <v>363</v>
      </c>
      <c r="R167" s="12" t="s">
        <v>43</v>
      </c>
      <c r="S167" s="11">
        <v>1143333.0</v>
      </c>
      <c r="T167" s="13">
        <v>0.06</v>
      </c>
      <c r="U167" s="12" t="s">
        <v>44</v>
      </c>
      <c r="V167" s="12" t="s">
        <v>45</v>
      </c>
      <c r="W167" s="8" t="s">
        <v>40</v>
      </c>
      <c r="X167" s="8" t="s">
        <v>55</v>
      </c>
      <c r="Y167" s="7" t="s">
        <v>758</v>
      </c>
      <c r="Z167" s="15"/>
      <c r="AA167" s="15" t="s">
        <v>47</v>
      </c>
      <c r="AB167" s="15" t="s">
        <v>35</v>
      </c>
      <c r="AC167" s="11" t="s">
        <v>48</v>
      </c>
      <c r="AD167" s="7" t="s">
        <v>763</v>
      </c>
      <c r="AE167" s="16"/>
      <c r="AF167" s="12" t="s">
        <v>50</v>
      </c>
    </row>
    <row r="168" ht="135.0" customHeight="1">
      <c r="A168" s="6" t="s">
        <v>764</v>
      </c>
      <c r="B168" s="7" t="s">
        <v>35</v>
      </c>
      <c r="C168" s="7" t="s">
        <v>36</v>
      </c>
      <c r="D168" s="8" t="s">
        <v>761</v>
      </c>
      <c r="E168" s="8">
        <v>44063.0</v>
      </c>
      <c r="F168" s="8">
        <v>44064.0</v>
      </c>
      <c r="G168" s="10">
        <v>44185.0</v>
      </c>
      <c r="H168" s="7" t="s">
        <v>765</v>
      </c>
      <c r="I168" s="11">
        <v>1.96E7</v>
      </c>
      <c r="J168" s="11"/>
      <c r="K168" s="11" t="str">
        <f>+'Hoja excel'!$I168+'Hoja excel'!$J168</f>
        <v>19,600,000</v>
      </c>
      <c r="L168" s="11" t="str">
        <f t="shared" si="21"/>
        <v>4,900,000</v>
      </c>
      <c r="M168" s="11" t="s">
        <v>54</v>
      </c>
      <c r="N168" s="7"/>
      <c r="O168" s="8" t="s">
        <v>40</v>
      </c>
      <c r="P168" s="8" t="s">
        <v>55</v>
      </c>
      <c r="Q168" s="7" t="s">
        <v>363</v>
      </c>
      <c r="R168" s="12" t="s">
        <v>43</v>
      </c>
      <c r="S168" s="11">
        <v>1633333.0</v>
      </c>
      <c r="T168" s="13">
        <v>0.08</v>
      </c>
      <c r="U168" s="14" t="s">
        <v>44</v>
      </c>
      <c r="V168" s="14" t="s">
        <v>45</v>
      </c>
      <c r="W168" s="8" t="s">
        <v>40</v>
      </c>
      <c r="X168" s="8" t="s">
        <v>55</v>
      </c>
      <c r="Y168" s="7" t="s">
        <v>766</v>
      </c>
      <c r="Z168" s="15"/>
      <c r="AA168" s="15" t="s">
        <v>47</v>
      </c>
      <c r="AB168" s="15" t="s">
        <v>35</v>
      </c>
      <c r="AC168" s="11" t="s">
        <v>48</v>
      </c>
      <c r="AD168" s="7" t="s">
        <v>767</v>
      </c>
      <c r="AE168" s="16"/>
      <c r="AF168" s="12" t="s">
        <v>50</v>
      </c>
    </row>
    <row r="169" ht="135.0" customHeight="1">
      <c r="A169" s="6" t="s">
        <v>768</v>
      </c>
      <c r="B169" s="7" t="s">
        <v>35</v>
      </c>
      <c r="C169" s="7" t="s">
        <v>36</v>
      </c>
      <c r="D169" s="8" t="s">
        <v>769</v>
      </c>
      <c r="E169" s="9">
        <v>44068.0</v>
      </c>
      <c r="F169" s="8">
        <v>44084.0</v>
      </c>
      <c r="G169" s="10">
        <v>44205.0</v>
      </c>
      <c r="H169" s="7" t="s">
        <v>770</v>
      </c>
      <c r="I169" s="11">
        <v>1.96E7</v>
      </c>
      <c r="J169" s="11"/>
      <c r="K169" s="11" t="str">
        <f>+'Hoja excel'!$I169+'Hoja excel'!$J169</f>
        <v>19,600,000</v>
      </c>
      <c r="L169" s="11" t="str">
        <f t="shared" si="21"/>
        <v>4,900,000</v>
      </c>
      <c r="M169" s="11" t="s">
        <v>54</v>
      </c>
      <c r="N169" s="7"/>
      <c r="O169" s="8" t="s">
        <v>40</v>
      </c>
      <c r="P169" s="8" t="s">
        <v>41</v>
      </c>
      <c r="Q169" s="7" t="s">
        <v>363</v>
      </c>
      <c r="R169" s="12" t="s">
        <v>43</v>
      </c>
      <c r="S169" s="11">
        <v>0.0</v>
      </c>
      <c r="T169" s="13">
        <v>0.0</v>
      </c>
      <c r="U169" s="14" t="s">
        <v>44</v>
      </c>
      <c r="V169" s="14" t="s">
        <v>45</v>
      </c>
      <c r="W169" s="8" t="s">
        <v>40</v>
      </c>
      <c r="X169" s="8" t="s">
        <v>41</v>
      </c>
      <c r="Y169" s="7" t="s">
        <v>771</v>
      </c>
      <c r="Z169" s="15"/>
      <c r="AA169" s="15" t="s">
        <v>47</v>
      </c>
      <c r="AB169" s="15" t="s">
        <v>35</v>
      </c>
      <c r="AC169" s="11" t="s">
        <v>48</v>
      </c>
      <c r="AD169" s="7" t="s">
        <v>772</v>
      </c>
      <c r="AE169" s="16"/>
      <c r="AF169" s="12" t="s">
        <v>50</v>
      </c>
    </row>
    <row r="170" ht="135.0" customHeight="1">
      <c r="A170" s="6" t="s">
        <v>773</v>
      </c>
      <c r="B170" s="7" t="s">
        <v>35</v>
      </c>
      <c r="C170" s="7" t="s">
        <v>36</v>
      </c>
      <c r="D170" s="8" t="s">
        <v>774</v>
      </c>
      <c r="E170" s="8">
        <v>44067.0</v>
      </c>
      <c r="F170" s="8">
        <v>44069.0</v>
      </c>
      <c r="G170" s="10">
        <v>44190.0</v>
      </c>
      <c r="H170" s="7" t="s">
        <v>775</v>
      </c>
      <c r="I170" s="11">
        <v>2.72E7</v>
      </c>
      <c r="J170" s="11"/>
      <c r="K170" s="11" t="str">
        <f>+'Hoja excel'!$I170+'Hoja excel'!$J170</f>
        <v>27,200,000</v>
      </c>
      <c r="L170" s="11" t="str">
        <f t="shared" si="21"/>
        <v>6,800,000</v>
      </c>
      <c r="M170" s="11" t="s">
        <v>54</v>
      </c>
      <c r="N170" s="7"/>
      <c r="O170" s="8" t="s">
        <v>40</v>
      </c>
      <c r="P170" s="8" t="s">
        <v>55</v>
      </c>
      <c r="Q170" s="7" t="s">
        <v>363</v>
      </c>
      <c r="R170" s="12" t="s">
        <v>43</v>
      </c>
      <c r="S170" s="11">
        <v>0.0</v>
      </c>
      <c r="T170" s="13">
        <v>0.0</v>
      </c>
      <c r="U170" s="14" t="s">
        <v>44</v>
      </c>
      <c r="V170" s="14" t="s">
        <v>45</v>
      </c>
      <c r="W170" s="8" t="s">
        <v>40</v>
      </c>
      <c r="X170" s="8" t="s">
        <v>55</v>
      </c>
      <c r="Y170" s="7" t="s">
        <v>737</v>
      </c>
      <c r="Z170" s="15"/>
      <c r="AA170" s="15" t="s">
        <v>47</v>
      </c>
      <c r="AB170" s="15" t="s">
        <v>35</v>
      </c>
      <c r="AC170" s="11" t="s">
        <v>48</v>
      </c>
      <c r="AD170" s="7" t="s">
        <v>776</v>
      </c>
      <c r="AE170" s="16"/>
      <c r="AF170" s="12" t="s">
        <v>50</v>
      </c>
    </row>
    <row r="171" ht="135.0" customHeight="1">
      <c r="A171" s="6" t="s">
        <v>777</v>
      </c>
      <c r="B171" s="7" t="s">
        <v>683</v>
      </c>
      <c r="C171" s="7" t="s">
        <v>36</v>
      </c>
      <c r="D171" s="8" t="s">
        <v>778</v>
      </c>
      <c r="E171" s="9">
        <v>44070.0</v>
      </c>
      <c r="F171" s="8">
        <v>44070.0</v>
      </c>
      <c r="G171" s="10">
        <v>44434.0</v>
      </c>
      <c r="H171" s="7" t="s">
        <v>779</v>
      </c>
      <c r="I171" s="11">
        <v>3.99162074E8</v>
      </c>
      <c r="J171" s="11"/>
      <c r="K171" s="11" t="str">
        <f>+'Hoja excel'!$I171+'Hoja excel'!$J171</f>
        <v>399,162,074</v>
      </c>
      <c r="L171" s="11" t="str">
        <f>I171/12</f>
        <v>33,263,506</v>
      </c>
      <c r="M171" s="11" t="s">
        <v>230</v>
      </c>
      <c r="N171" s="7"/>
      <c r="O171" s="8" t="s">
        <v>626</v>
      </c>
      <c r="P171" s="8" t="s">
        <v>55</v>
      </c>
      <c r="Q171" s="7" t="s">
        <v>363</v>
      </c>
      <c r="R171" s="12" t="s">
        <v>328</v>
      </c>
      <c r="S171" s="11">
        <v>0.0</v>
      </c>
      <c r="T171" s="13">
        <v>0.0</v>
      </c>
      <c r="U171" s="14" t="s">
        <v>44</v>
      </c>
      <c r="V171" s="14" t="s">
        <v>45</v>
      </c>
      <c r="W171" s="8" t="s">
        <v>626</v>
      </c>
      <c r="X171" s="8" t="s">
        <v>55</v>
      </c>
      <c r="Y171" s="7" t="s">
        <v>780</v>
      </c>
      <c r="Z171" s="15"/>
      <c r="AA171" s="15" t="s">
        <v>331</v>
      </c>
      <c r="AB171" s="15" t="s">
        <v>683</v>
      </c>
      <c r="AC171" s="11" t="s">
        <v>48</v>
      </c>
      <c r="AD171" s="7" t="s">
        <v>781</v>
      </c>
      <c r="AE171" s="16"/>
      <c r="AF171" s="12" t="s">
        <v>50</v>
      </c>
    </row>
    <row r="172" ht="135.0" customHeight="1">
      <c r="A172" s="6" t="s">
        <v>782</v>
      </c>
      <c r="B172" s="7" t="s">
        <v>35</v>
      </c>
      <c r="C172" s="7" t="s">
        <v>36</v>
      </c>
      <c r="D172" s="8" t="s">
        <v>783</v>
      </c>
      <c r="E172" s="8">
        <v>44070.0</v>
      </c>
      <c r="F172" s="8">
        <v>44070.0</v>
      </c>
      <c r="G172" s="10">
        <v>44373.0</v>
      </c>
      <c r="H172" s="7" t="s">
        <v>784</v>
      </c>
      <c r="I172" s="11">
        <v>1.0E9</v>
      </c>
      <c r="J172" s="11"/>
      <c r="K172" s="11" t="str">
        <f>+'Hoja excel'!$I172+'Hoja excel'!$J172</f>
        <v>1,000,000,000</v>
      </c>
      <c r="L172" s="11" t="str">
        <f t="shared" ref="L172:L173" si="22">I172/4</f>
        <v>250,000,000</v>
      </c>
      <c r="M172" s="11" t="s">
        <v>785</v>
      </c>
      <c r="N172" s="7"/>
      <c r="O172" s="8" t="s">
        <v>626</v>
      </c>
      <c r="P172" s="8" t="s">
        <v>55</v>
      </c>
      <c r="Q172" s="7" t="s">
        <v>363</v>
      </c>
      <c r="R172" s="12" t="s">
        <v>328</v>
      </c>
      <c r="S172" s="11">
        <v>2.7460558E8</v>
      </c>
      <c r="T172" s="13">
        <v>0.27</v>
      </c>
      <c r="U172" s="14" t="s">
        <v>44</v>
      </c>
      <c r="V172" s="11">
        <v>8.4648066E7</v>
      </c>
      <c r="W172" s="8" t="s">
        <v>626</v>
      </c>
      <c r="X172" s="8" t="s">
        <v>55</v>
      </c>
      <c r="Y172" s="7" t="s">
        <v>786</v>
      </c>
      <c r="Z172" s="15"/>
      <c r="AA172" s="15" t="s">
        <v>331</v>
      </c>
      <c r="AB172" s="15" t="s">
        <v>35</v>
      </c>
      <c r="AC172" s="11" t="s">
        <v>48</v>
      </c>
      <c r="AD172" s="7" t="s">
        <v>787</v>
      </c>
      <c r="AE172" s="16"/>
      <c r="AF172" s="12" t="s">
        <v>50</v>
      </c>
    </row>
    <row r="173" ht="135.0" customHeight="1">
      <c r="A173" s="6" t="s">
        <v>788</v>
      </c>
      <c r="B173" s="7" t="s">
        <v>35</v>
      </c>
      <c r="C173" s="7" t="s">
        <v>36</v>
      </c>
      <c r="D173" s="8" t="s">
        <v>290</v>
      </c>
      <c r="E173" s="9">
        <v>44075.0</v>
      </c>
      <c r="F173" s="8">
        <v>44081.0</v>
      </c>
      <c r="G173" s="10">
        <v>44202.0</v>
      </c>
      <c r="H173" s="7" t="s">
        <v>291</v>
      </c>
      <c r="I173" s="11">
        <v>1.58E7</v>
      </c>
      <c r="J173" s="11"/>
      <c r="K173" s="11" t="str">
        <f>+'Hoja excel'!$I173+'Hoja excel'!$J173</f>
        <v>15,800,000</v>
      </c>
      <c r="L173" s="11" t="str">
        <f t="shared" si="22"/>
        <v>3,950,000</v>
      </c>
      <c r="M173" s="11" t="s">
        <v>54</v>
      </c>
      <c r="N173" s="7"/>
      <c r="O173" s="8" t="s">
        <v>40</v>
      </c>
      <c r="P173" s="8" t="s">
        <v>55</v>
      </c>
      <c r="Q173" s="7" t="s">
        <v>363</v>
      </c>
      <c r="R173" s="12" t="s">
        <v>43</v>
      </c>
      <c r="S173" s="11">
        <v>0.0</v>
      </c>
      <c r="T173" s="13">
        <v>0.0</v>
      </c>
      <c r="U173" s="14" t="s">
        <v>44</v>
      </c>
      <c r="V173" s="14" t="s">
        <v>45</v>
      </c>
      <c r="W173" s="8" t="s">
        <v>40</v>
      </c>
      <c r="X173" s="8" t="s">
        <v>55</v>
      </c>
      <c r="Y173" s="7" t="s">
        <v>666</v>
      </c>
      <c r="Z173" s="15"/>
      <c r="AA173" s="15" t="s">
        <v>47</v>
      </c>
      <c r="AB173" s="15" t="s">
        <v>35</v>
      </c>
      <c r="AC173" s="11" t="s">
        <v>48</v>
      </c>
      <c r="AD173" s="7" t="s">
        <v>789</v>
      </c>
      <c r="AE173" s="16"/>
      <c r="AF173" s="12" t="s">
        <v>50</v>
      </c>
    </row>
    <row r="174" ht="135.0" customHeight="1">
      <c r="A174" s="6" t="s">
        <v>790</v>
      </c>
      <c r="B174" s="7" t="s">
        <v>791</v>
      </c>
      <c r="C174" s="7" t="s">
        <v>623</v>
      </c>
      <c r="D174" s="8" t="s">
        <v>792</v>
      </c>
      <c r="E174" s="8">
        <v>44085.0</v>
      </c>
      <c r="F174" s="8">
        <v>44088.0</v>
      </c>
      <c r="G174" s="10">
        <v>44579.0</v>
      </c>
      <c r="H174" s="7" t="s">
        <v>793</v>
      </c>
      <c r="I174" s="11">
        <v>1.37799117E8</v>
      </c>
      <c r="J174" s="11"/>
      <c r="K174" s="11" t="str">
        <f>+'Hoja excel'!$I174+'Hoja excel'!$J174</f>
        <v>137,799,117</v>
      </c>
      <c r="L174" s="11">
        <v>8402400.0</v>
      </c>
      <c r="M174" s="11" t="s">
        <v>794</v>
      </c>
      <c r="N174" s="7"/>
      <c r="O174" s="8" t="s">
        <v>795</v>
      </c>
      <c r="P174" s="8" t="s">
        <v>55</v>
      </c>
      <c r="Q174" s="7" t="s">
        <v>363</v>
      </c>
      <c r="R174" s="12" t="s">
        <v>328</v>
      </c>
      <c r="S174" s="11">
        <v>0.0</v>
      </c>
      <c r="T174" s="13">
        <v>0.0</v>
      </c>
      <c r="U174" s="14" t="s">
        <v>329</v>
      </c>
      <c r="V174" s="14" t="s">
        <v>45</v>
      </c>
      <c r="W174" s="8" t="s">
        <v>795</v>
      </c>
      <c r="X174" s="8" t="s">
        <v>55</v>
      </c>
      <c r="Y174" s="7" t="s">
        <v>796</v>
      </c>
      <c r="Z174" s="15"/>
      <c r="AA174" s="15" t="s">
        <v>331</v>
      </c>
      <c r="AB174" s="15" t="s">
        <v>791</v>
      </c>
      <c r="AC174" s="11" t="s">
        <v>48</v>
      </c>
      <c r="AD174" s="7" t="s">
        <v>797</v>
      </c>
      <c r="AE174" s="16"/>
      <c r="AF174" s="12" t="s">
        <v>50</v>
      </c>
    </row>
    <row r="175" ht="135.0" customHeight="1">
      <c r="A175" s="6" t="s">
        <v>798</v>
      </c>
      <c r="B175" s="7" t="s">
        <v>389</v>
      </c>
      <c r="C175" s="7" t="s">
        <v>390</v>
      </c>
      <c r="D175" s="8" t="s">
        <v>799</v>
      </c>
      <c r="E175" s="9">
        <v>44097.0</v>
      </c>
      <c r="F175" s="8">
        <v>44102.0</v>
      </c>
      <c r="G175" s="10">
        <v>44131.0</v>
      </c>
      <c r="H175" s="7" t="s">
        <v>800</v>
      </c>
      <c r="I175" s="11">
        <v>1.7226E7</v>
      </c>
      <c r="J175" s="11"/>
      <c r="K175" s="11" t="str">
        <f>+'Hoja excel'!$I175+'Hoja excel'!$J175</f>
        <v>17,226,000</v>
      </c>
      <c r="L175" s="11" t="str">
        <f>+I175</f>
        <v>17,226,000</v>
      </c>
      <c r="M175" s="11" t="s">
        <v>801</v>
      </c>
      <c r="N175" s="7"/>
      <c r="O175" s="8" t="s">
        <v>40</v>
      </c>
      <c r="P175" s="8" t="s">
        <v>55</v>
      </c>
      <c r="Q175" s="7" t="s">
        <v>363</v>
      </c>
      <c r="R175" s="12" t="s">
        <v>328</v>
      </c>
      <c r="S175" s="11">
        <v>0.0</v>
      </c>
      <c r="T175" s="13">
        <v>0.0</v>
      </c>
      <c r="U175" s="14" t="s">
        <v>329</v>
      </c>
      <c r="V175" s="14" t="s">
        <v>45</v>
      </c>
      <c r="W175" s="8" t="s">
        <v>40</v>
      </c>
      <c r="X175" s="8" t="s">
        <v>55</v>
      </c>
      <c r="Y175" s="7" t="s">
        <v>802</v>
      </c>
      <c r="Z175" s="15"/>
      <c r="AA175" s="15" t="s">
        <v>331</v>
      </c>
      <c r="AB175" s="15" t="s">
        <v>389</v>
      </c>
      <c r="AC175" s="11" t="s">
        <v>48</v>
      </c>
      <c r="AD175" s="7" t="s">
        <v>803</v>
      </c>
      <c r="AE175" s="16"/>
      <c r="AF175" s="12" t="s">
        <v>50</v>
      </c>
    </row>
    <row r="176" ht="135.0" customHeight="1">
      <c r="A176" s="6" t="s">
        <v>804</v>
      </c>
      <c r="B176" s="7" t="s">
        <v>791</v>
      </c>
      <c r="C176" s="7" t="s">
        <v>390</v>
      </c>
      <c r="D176" s="8" t="s">
        <v>805</v>
      </c>
      <c r="E176" s="8">
        <v>44088.0</v>
      </c>
      <c r="F176" s="8">
        <v>44088.0</v>
      </c>
      <c r="G176" s="10">
        <v>44452.0</v>
      </c>
      <c r="H176" s="7" t="s">
        <v>806</v>
      </c>
      <c r="I176" s="11">
        <v>5530159.0</v>
      </c>
      <c r="J176" s="11"/>
      <c r="K176" s="11" t="str">
        <f>+'Hoja excel'!$I176+'Hoja excel'!$J176</f>
        <v>5,530,159</v>
      </c>
      <c r="L176" s="11">
        <v>454533.0</v>
      </c>
      <c r="M176" s="11" t="s">
        <v>807</v>
      </c>
      <c r="N176" s="7"/>
      <c r="O176" s="8" t="s">
        <v>808</v>
      </c>
      <c r="P176" s="8" t="s">
        <v>55</v>
      </c>
      <c r="Q176" s="7" t="s">
        <v>363</v>
      </c>
      <c r="R176" s="12" t="s">
        <v>328</v>
      </c>
      <c r="S176" s="11">
        <v>0.0</v>
      </c>
      <c r="T176" s="13">
        <v>0.0</v>
      </c>
      <c r="U176" s="14" t="s">
        <v>329</v>
      </c>
      <c r="V176" s="14" t="s">
        <v>45</v>
      </c>
      <c r="W176" s="8" t="s">
        <v>808</v>
      </c>
      <c r="X176" s="8" t="s">
        <v>55</v>
      </c>
      <c r="Y176" s="7" t="s">
        <v>809</v>
      </c>
      <c r="Z176" s="15"/>
      <c r="AA176" s="15" t="s">
        <v>331</v>
      </c>
      <c r="AB176" s="15" t="s">
        <v>791</v>
      </c>
      <c r="AC176" s="11" t="s">
        <v>48</v>
      </c>
      <c r="AD176" s="7" t="s">
        <v>810</v>
      </c>
      <c r="AE176" s="16"/>
      <c r="AF176" s="12" t="s">
        <v>50</v>
      </c>
    </row>
    <row r="177" ht="135.0" customHeight="1">
      <c r="A177" s="6" t="s">
        <v>811</v>
      </c>
      <c r="B177" s="7" t="s">
        <v>389</v>
      </c>
      <c r="C177" s="7" t="s">
        <v>390</v>
      </c>
      <c r="D177" s="8" t="s">
        <v>812</v>
      </c>
      <c r="E177" s="9">
        <v>44098.0</v>
      </c>
      <c r="F177" s="8">
        <v>44041.0</v>
      </c>
      <c r="G177" s="10">
        <v>44132.0</v>
      </c>
      <c r="H177" s="7" t="s">
        <v>813</v>
      </c>
      <c r="I177" s="11">
        <v>7097790.0</v>
      </c>
      <c r="J177" s="11"/>
      <c r="K177" s="11" t="str">
        <f>+'Hoja excel'!$I177+'Hoja excel'!$J177</f>
        <v>7,097,790</v>
      </c>
      <c r="L177" s="11" t="str">
        <f>+I177</f>
        <v>7,097,790</v>
      </c>
      <c r="M177" s="11" t="s">
        <v>801</v>
      </c>
      <c r="N177" s="7"/>
      <c r="O177" s="8" t="s">
        <v>40</v>
      </c>
      <c r="P177" s="8" t="s">
        <v>55</v>
      </c>
      <c r="Q177" s="7" t="s">
        <v>363</v>
      </c>
      <c r="R177" s="12" t="s">
        <v>43</v>
      </c>
      <c r="S177" s="11">
        <v>0.0</v>
      </c>
      <c r="T177" s="13">
        <v>0.0</v>
      </c>
      <c r="U177" s="12" t="s">
        <v>44</v>
      </c>
      <c r="V177" s="12" t="s">
        <v>45</v>
      </c>
      <c r="W177" s="8" t="s">
        <v>40</v>
      </c>
      <c r="X177" s="8" t="s">
        <v>55</v>
      </c>
      <c r="Y177" s="7" t="s">
        <v>814</v>
      </c>
      <c r="Z177" s="15"/>
      <c r="AA177" s="15" t="s">
        <v>47</v>
      </c>
      <c r="AB177" s="15" t="s">
        <v>389</v>
      </c>
      <c r="AC177" s="11" t="s">
        <v>689</v>
      </c>
      <c r="AD177" s="7" t="s">
        <v>815</v>
      </c>
      <c r="AE177" s="16"/>
      <c r="AF177" s="12" t="s">
        <v>50</v>
      </c>
    </row>
    <row r="178" ht="135.0" customHeight="1">
      <c r="A178" s="6" t="s">
        <v>816</v>
      </c>
      <c r="B178" s="7" t="s">
        <v>35</v>
      </c>
      <c r="C178" s="7" t="s">
        <v>36</v>
      </c>
      <c r="D178" s="8" t="s">
        <v>817</v>
      </c>
      <c r="E178" s="8">
        <v>44096.0</v>
      </c>
      <c r="F178" s="8">
        <v>44097.0</v>
      </c>
      <c r="G178" s="10">
        <v>44187.0</v>
      </c>
      <c r="H178" s="7" t="s">
        <v>818</v>
      </c>
      <c r="I178" s="11">
        <v>7110000.0</v>
      </c>
      <c r="J178" s="11"/>
      <c r="K178" s="11" t="str">
        <f>+'Hoja excel'!$I178+'Hoja excel'!$J178</f>
        <v>7,110,000</v>
      </c>
      <c r="L178" s="11" t="str">
        <f t="shared" ref="L178:L179" si="23">+I178/3</f>
        <v>2,370,000</v>
      </c>
      <c r="M178" s="11" t="s">
        <v>393</v>
      </c>
      <c r="N178" s="7"/>
      <c r="O178" s="8" t="s">
        <v>40</v>
      </c>
      <c r="P178" s="8" t="s">
        <v>55</v>
      </c>
      <c r="Q178" s="7" t="s">
        <v>363</v>
      </c>
      <c r="R178" s="12" t="s">
        <v>43</v>
      </c>
      <c r="S178" s="11">
        <v>0.0</v>
      </c>
      <c r="T178" s="13">
        <v>0.0</v>
      </c>
      <c r="U178" s="14" t="s">
        <v>44</v>
      </c>
      <c r="V178" s="14" t="s">
        <v>45</v>
      </c>
      <c r="W178" s="8" t="s">
        <v>40</v>
      </c>
      <c r="X178" s="8" t="s">
        <v>55</v>
      </c>
      <c r="Y178" s="7" t="s">
        <v>819</v>
      </c>
      <c r="Z178" s="15"/>
      <c r="AA178" s="15" t="s">
        <v>47</v>
      </c>
      <c r="AB178" s="15" t="s">
        <v>35</v>
      </c>
      <c r="AC178" s="11" t="s">
        <v>48</v>
      </c>
      <c r="AD178" s="7" t="s">
        <v>820</v>
      </c>
      <c r="AE178" s="16"/>
      <c r="AF178" s="12" t="s">
        <v>50</v>
      </c>
    </row>
    <row r="179" ht="135.0" customHeight="1">
      <c r="A179" s="6" t="s">
        <v>821</v>
      </c>
      <c r="B179" s="7" t="s">
        <v>35</v>
      </c>
      <c r="C179" s="7" t="s">
        <v>36</v>
      </c>
      <c r="D179" s="8" t="s">
        <v>692</v>
      </c>
      <c r="E179" s="9">
        <v>44098.0</v>
      </c>
      <c r="F179" s="8">
        <v>44102.0</v>
      </c>
      <c r="G179" s="10">
        <v>44192.0</v>
      </c>
      <c r="H179" s="7" t="s">
        <v>144</v>
      </c>
      <c r="I179" s="11">
        <v>1.47E7</v>
      </c>
      <c r="J179" s="11"/>
      <c r="K179" s="11" t="str">
        <f>+'Hoja excel'!$I179+'Hoja excel'!$J179</f>
        <v>14,700,000</v>
      </c>
      <c r="L179" s="11" t="str">
        <f t="shared" si="23"/>
        <v>4,900,000</v>
      </c>
      <c r="M179" s="11" t="s">
        <v>393</v>
      </c>
      <c r="N179" s="7"/>
      <c r="O179" s="8" t="s">
        <v>40</v>
      </c>
      <c r="P179" s="8" t="s">
        <v>55</v>
      </c>
      <c r="Q179" s="7" t="s">
        <v>363</v>
      </c>
      <c r="R179" s="12" t="s">
        <v>43</v>
      </c>
      <c r="S179" s="11">
        <v>0.0</v>
      </c>
      <c r="T179" s="13">
        <v>0.0</v>
      </c>
      <c r="U179" s="12" t="s">
        <v>44</v>
      </c>
      <c r="V179" s="12" t="s">
        <v>45</v>
      </c>
      <c r="W179" s="8" t="s">
        <v>40</v>
      </c>
      <c r="X179" s="8" t="s">
        <v>55</v>
      </c>
      <c r="Y179" s="7" t="s">
        <v>419</v>
      </c>
      <c r="Z179" s="15"/>
      <c r="AA179" s="15" t="s">
        <v>47</v>
      </c>
      <c r="AB179" s="15" t="s">
        <v>35</v>
      </c>
      <c r="AC179" s="11" t="s">
        <v>48</v>
      </c>
      <c r="AD179" s="7" t="s">
        <v>822</v>
      </c>
      <c r="AE179" s="16"/>
      <c r="AF179" s="12" t="s">
        <v>50</v>
      </c>
    </row>
    <row r="180" ht="135.0" customHeight="1">
      <c r="A180" s="6" t="s">
        <v>823</v>
      </c>
      <c r="B180" s="7" t="s">
        <v>683</v>
      </c>
      <c r="C180" s="7" t="s">
        <v>36</v>
      </c>
      <c r="D180" s="8" t="s">
        <v>824</v>
      </c>
      <c r="E180" s="8">
        <v>44134.0</v>
      </c>
      <c r="F180" s="8">
        <v>44105.0</v>
      </c>
      <c r="G180" s="10">
        <v>44255.0</v>
      </c>
      <c r="H180" s="7" t="s">
        <v>784</v>
      </c>
      <c r="I180" s="11">
        <v>7.73946197E8</v>
      </c>
      <c r="J180" s="11"/>
      <c r="K180" s="11" t="str">
        <f>+'Hoja excel'!$I180+'Hoja excel'!$J180</f>
        <v>773,946,197</v>
      </c>
      <c r="L180" s="11" t="str">
        <f>+I180/6</f>
        <v>128,991,033</v>
      </c>
      <c r="M180" s="11" t="s">
        <v>39</v>
      </c>
      <c r="N180" s="7"/>
      <c r="O180" s="8" t="s">
        <v>825</v>
      </c>
      <c r="P180" s="8" t="s">
        <v>55</v>
      </c>
      <c r="Q180" s="7" t="s">
        <v>363</v>
      </c>
      <c r="R180" s="12" t="s">
        <v>328</v>
      </c>
      <c r="S180" s="11">
        <v>0.0</v>
      </c>
      <c r="T180" s="13">
        <v>0.0</v>
      </c>
      <c r="U180" s="14" t="s">
        <v>44</v>
      </c>
      <c r="V180" s="14" t="s">
        <v>45</v>
      </c>
      <c r="W180" s="8" t="s">
        <v>825</v>
      </c>
      <c r="X180" s="8" t="s">
        <v>55</v>
      </c>
      <c r="Y180" s="7" t="s">
        <v>826</v>
      </c>
      <c r="Z180" s="15"/>
      <c r="AA180" s="15" t="s">
        <v>331</v>
      </c>
      <c r="AB180" s="15" t="s">
        <v>683</v>
      </c>
      <c r="AC180" s="11" t="s">
        <v>48</v>
      </c>
      <c r="AD180" s="7" t="s">
        <v>827</v>
      </c>
      <c r="AE180" s="16"/>
      <c r="AF180" s="12" t="s">
        <v>50</v>
      </c>
    </row>
  </sheetData>
  <mergeCells count="2">
    <mergeCell ref="B1:AF1"/>
    <mergeCell ref="B2:AF2"/>
  </mergeCells>
  <printOptions/>
  <pageMargins bottom="0.75" footer="0.0" header="0.0" left="0.7" right="0.7" top="0.75"/>
  <pageSetup orientation="landscape"/>
  <drawing r:id="rId1"/>
  <tableParts count="1">
    <tablePart r:id="rId3"/>
  </tableParts>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Hojas de cálculo</vt:lpstr>
      </vt:variant>
      <vt:variant>
        <vt:i4>1</vt:i4>
      </vt:variant>
    </vt:vector>
  </HeadingPairs>
  <TitlesOfParts>
    <vt:vector baseType="lpstr" size="1">
      <vt:lpstr>Hoja excel</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2020-06-18T16:24:19Z</dcterms:created>
  <dc:creator>Sandra Mary Pereira Lizcano</dc:creator>
  <cp:lastModifiedBy>Bladimir Rincon Rincon</cp:lastModifiedBy>
  <dcterms:modified xsi:type="dcterms:W3CDTF">2020-10-15T20:20:04Z</dcterms:modified>
</cp:coreProperties>
</file>